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FM0295\Desktop\DAC統計\★【HP】2024実績の公表\"/>
    </mc:Choice>
  </mc:AlternateContent>
  <bookViews>
    <workbookView xWindow="-25905" yWindow="3870" windowWidth="21600" windowHeight="13725" tabRatio="877" firstSheet="1" activeTab="1" xr2:uid="{00000000-000D-0000-FFFF-FFFF00000000}"/>
  </bookViews>
  <sheets>
    <sheet name="2019" sheetId="7942" state="hidden" r:id="rId1"/>
    <sheet name="2023、2024年における日本の開発途上国に対する資金の流れ" sheetId="7945" r:id="rId2"/>
    <sheet name="2020" sheetId="7938" state="hidden" r:id="rId3"/>
    <sheet name="2021" sheetId="7937" state="hidden" r:id="rId4"/>
    <sheet name="ODA Total Gross disbursements" sheetId="7941" state="hidden" r:id="rId5"/>
    <sheet name="ODA Total Net" sheetId="7940" state="hidden" r:id="rId6"/>
    <sheet name="2020年、2021年資金の流れ" sheetId="7943" state="hidden" r:id="rId7"/>
    <sheet name="OECD.Stat export改" sheetId="7949" state="hidden" r:id="rId8"/>
    <sheet name="グラフと凡例の順番について" sheetId="7934" state="hidden" r:id="rId9"/>
  </sheets>
  <definedNames>
    <definedName name="_Regression_X" hidden="1">#REF!</definedName>
    <definedName name="DB" localSheetId="0">#REF!</definedName>
    <definedName name="DB">#REF!</definedName>
    <definedName name="_xlnm.Print_Area" localSheetId="0">'2019'!$A$1:$U$38</definedName>
    <definedName name="_xlnm.Print_Area" localSheetId="2">'2020'!$A$1:$U$38</definedName>
    <definedName name="_xlnm.Print_Area" localSheetId="6">'2020年、2021年資金の流れ'!$A$1:$P$68</definedName>
    <definedName name="_xlnm.Print_Area" localSheetId="3">'2021'!$A$1:$U$39</definedName>
    <definedName name="_xlnm.Print_Area" localSheetId="1">'2023、2024年における日本の開発途上国に対する資金の流れ'!$A$1:$Q$68</definedName>
    <definedName name="関連表" hidden="1">#REF!</definedName>
  </definedNames>
  <calcPr calcId="191028"/>
  <customWorkbookViews>
    <customWorkbookView name="  - 個人用ビュー" guid="{A2F00A1A-9C2A-4483-86A2-C41C65CA37A6}" mergeInterval="0" personalView="1" maximized="1" windowWidth="1276" windowHeight="796" activeSheetId="792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9" i="7945" l="1"/>
  <c r="P62" i="7945"/>
  <c r="P42" i="7945"/>
  <c r="P9" i="7945"/>
  <c r="H64" i="7945"/>
  <c r="G64" i="7945"/>
  <c r="P61" i="7945"/>
  <c r="P63" i="7945" s="1"/>
  <c r="K61" i="7945"/>
  <c r="L61" i="7945" s="1"/>
  <c r="L60" i="7945"/>
  <c r="L59" i="7945"/>
  <c r="L58" i="7945"/>
  <c r="L57" i="7945"/>
  <c r="L56" i="7945"/>
  <c r="L55" i="7945"/>
  <c r="L53" i="7945"/>
  <c r="L52" i="7945"/>
  <c r="K51" i="7945"/>
  <c r="N46" i="7945"/>
  <c r="N50" i="7945" s="1"/>
  <c r="N62" i="7945" s="1"/>
  <c r="H31" i="7945"/>
  <c r="G31" i="7945"/>
  <c r="P30" i="7945"/>
  <c r="K29" i="7945"/>
  <c r="K30" i="7945" s="1"/>
  <c r="L28" i="7945"/>
  <c r="L27" i="7945"/>
  <c r="L26" i="7945"/>
  <c r="L25" i="7945"/>
  <c r="L24" i="7945"/>
  <c r="L23" i="7945"/>
  <c r="L22" i="7945"/>
  <c r="L20" i="7945"/>
  <c r="L19" i="7945"/>
  <c r="K18" i="7945"/>
  <c r="J18" i="7945"/>
  <c r="N13" i="7945"/>
  <c r="N17" i="7945" s="1"/>
  <c r="N29" i="7945" s="1"/>
  <c r="K62" i="7945" l="1"/>
  <c r="L29" i="7945"/>
  <c r="K63" i="7945" l="1"/>
  <c r="L62" i="7945"/>
  <c r="A1" i="7949" l="1"/>
  <c r="A1" i="7941" l="1"/>
  <c r="A1" i="7940"/>
</calcChain>
</file>

<file path=xl/sharedStrings.xml><?xml version="1.0" encoding="utf-8"?>
<sst xmlns="http://schemas.openxmlformats.org/spreadsheetml/2006/main" count="1065" uniqueCount="165">
  <si>
    <r>
      <t>2019</t>
    </r>
    <r>
      <rPr>
        <b/>
        <sz val="16"/>
        <rFont val="ＭＳ Ｐゴシック"/>
        <family val="3"/>
        <charset val="128"/>
      </rPr>
      <t>年における</t>
    </r>
    <r>
      <rPr>
        <b/>
        <sz val="16"/>
        <rFont val="Arial"/>
        <family val="2"/>
      </rPr>
      <t>DAC</t>
    </r>
    <r>
      <rPr>
        <b/>
        <sz val="16"/>
        <rFont val="ＭＳ Ｐゴシック"/>
        <family val="3"/>
        <charset val="128"/>
      </rPr>
      <t>諸国の政府開発援助</t>
    </r>
    <r>
      <rPr>
        <b/>
        <sz val="16"/>
        <rFont val="Arial"/>
        <family val="2"/>
      </rPr>
      <t>(ODA)</t>
    </r>
    <r>
      <rPr>
        <b/>
        <sz val="16"/>
        <rFont val="ＭＳ Ｐゴシック"/>
        <family val="3"/>
        <charset val="128"/>
      </rPr>
      <t>実績</t>
    </r>
    <r>
      <rPr>
        <b/>
        <sz val="16"/>
        <rFont val="Arial"/>
        <family val="2"/>
      </rPr>
      <t>(</t>
    </r>
    <r>
      <rPr>
        <b/>
        <sz val="16"/>
        <rFont val="ＭＳ Ｐゴシック"/>
        <family val="3"/>
        <charset val="128"/>
      </rPr>
      <t>確定値</t>
    </r>
    <r>
      <rPr>
        <b/>
        <sz val="16"/>
        <rFont val="Arial"/>
        <family val="2"/>
      </rPr>
      <t>)</t>
    </r>
    <rPh sb="29" eb="31">
      <t>カクテイ</t>
    </rPh>
    <phoneticPr fontId="21"/>
  </si>
  <si>
    <r>
      <t>ODA</t>
    </r>
    <r>
      <rPr>
        <sz val="12"/>
        <rFont val="ＭＳ Ｐゴシック"/>
        <family val="3"/>
        <charset val="128"/>
      </rPr>
      <t xml:space="preserve">実績贈与相当額
</t>
    </r>
    <r>
      <rPr>
        <sz val="12"/>
        <rFont val="Arial"/>
        <family val="2"/>
      </rPr>
      <t>(</t>
    </r>
    <r>
      <rPr>
        <sz val="12"/>
        <rFont val="ＭＳ Ｐゴシック"/>
        <family val="3"/>
        <charset val="128"/>
      </rPr>
      <t>億ドル</t>
    </r>
    <r>
      <rPr>
        <sz val="12"/>
        <rFont val="Arial"/>
        <family val="2"/>
      </rPr>
      <t>)</t>
    </r>
    <rPh sb="5" eb="7">
      <t>ゾウヨ</t>
    </rPh>
    <rPh sb="7" eb="10">
      <t>ソウトウガク</t>
    </rPh>
    <rPh sb="12" eb="13">
      <t>オク</t>
    </rPh>
    <phoneticPr fontId="21"/>
  </si>
  <si>
    <r>
      <t>ODA</t>
    </r>
    <r>
      <rPr>
        <sz val="12"/>
        <rFont val="ＭＳ Ｐゴシック"/>
        <family val="3"/>
        <charset val="128"/>
      </rPr>
      <t xml:space="preserve">実績支出総額
</t>
    </r>
    <r>
      <rPr>
        <sz val="12"/>
        <rFont val="Arial"/>
        <family val="2"/>
      </rPr>
      <t>(</t>
    </r>
    <r>
      <rPr>
        <sz val="12"/>
        <rFont val="ＭＳ Ｐゴシック"/>
        <family val="3"/>
        <charset val="128"/>
      </rPr>
      <t>グロス：億ドル</t>
    </r>
    <r>
      <rPr>
        <sz val="12"/>
        <rFont val="Arial"/>
        <family val="2"/>
      </rPr>
      <t>)</t>
    </r>
    <rPh sb="7" eb="9">
      <t>ソウガク</t>
    </rPh>
    <rPh sb="15" eb="16">
      <t>オク</t>
    </rPh>
    <phoneticPr fontId="21"/>
  </si>
  <si>
    <r>
      <t>ODA</t>
    </r>
    <r>
      <rPr>
        <sz val="12"/>
        <rFont val="ＭＳ Ｐゴシック"/>
        <family val="3"/>
        <charset val="128"/>
      </rPr>
      <t xml:space="preserve">実績支出純額
</t>
    </r>
    <r>
      <rPr>
        <sz val="12"/>
        <rFont val="Arial"/>
        <family val="2"/>
      </rPr>
      <t>(</t>
    </r>
    <r>
      <rPr>
        <sz val="12"/>
        <rFont val="ＭＳ Ｐゴシック"/>
        <family val="3"/>
        <charset val="128"/>
      </rPr>
      <t>ネット：億ドル</t>
    </r>
    <r>
      <rPr>
        <sz val="12"/>
        <rFont val="Arial"/>
        <family val="2"/>
      </rPr>
      <t>)</t>
    </r>
    <rPh sb="5" eb="7">
      <t>シシュツ</t>
    </rPh>
    <rPh sb="7" eb="8">
      <t>ジュン</t>
    </rPh>
    <rPh sb="15" eb="16">
      <t>オク</t>
    </rPh>
    <phoneticPr fontId="21"/>
  </si>
  <si>
    <r>
      <rPr>
        <sz val="12"/>
        <rFont val="ＭＳ Ｐゴシック"/>
        <family val="3"/>
        <charset val="128"/>
      </rPr>
      <t>贈与相当額　対</t>
    </r>
    <r>
      <rPr>
        <sz val="12"/>
        <rFont val="Arial"/>
        <family val="2"/>
      </rPr>
      <t>GNI</t>
    </r>
    <r>
      <rPr>
        <sz val="12"/>
        <rFont val="ＭＳ Ｐゴシック"/>
        <family val="3"/>
        <charset val="128"/>
      </rPr>
      <t>比</t>
    </r>
    <r>
      <rPr>
        <sz val="12"/>
        <rFont val="Arial"/>
        <family val="2"/>
      </rPr>
      <t>(%)</t>
    </r>
    <rPh sb="0" eb="2">
      <t>ゾウヨ</t>
    </rPh>
    <rPh sb="2" eb="5">
      <t>ソウトウガク</t>
    </rPh>
    <phoneticPr fontId="21"/>
  </si>
  <si>
    <r>
      <rPr>
        <sz val="12"/>
        <rFont val="ＭＳ ゴシック"/>
        <family val="3"/>
        <charset val="128"/>
      </rPr>
      <t>順位</t>
    </r>
    <rPh sb="0" eb="2">
      <t>ジュンイ</t>
    </rPh>
    <phoneticPr fontId="21"/>
  </si>
  <si>
    <r>
      <rPr>
        <sz val="12"/>
        <rFont val="ＭＳ ゴシック"/>
        <family val="3"/>
        <charset val="128"/>
      </rPr>
      <t>国名</t>
    </r>
    <rPh sb="0" eb="1">
      <t>クニ</t>
    </rPh>
    <rPh sb="1" eb="2">
      <t>メイ</t>
    </rPh>
    <phoneticPr fontId="21"/>
  </si>
  <si>
    <r>
      <rPr>
        <sz val="12"/>
        <rFont val="ＭＳ Ｐゴシック"/>
        <family val="3"/>
        <charset val="128"/>
      </rPr>
      <t>実績額</t>
    </r>
    <rPh sb="0" eb="3">
      <t>ジッセキガク</t>
    </rPh>
    <phoneticPr fontId="21"/>
  </si>
  <si>
    <r>
      <rPr>
        <sz val="10"/>
        <rFont val="ＭＳ ゴシック"/>
        <family val="3"/>
        <charset val="128"/>
      </rPr>
      <t xml:space="preserve">対前年比
</t>
    </r>
    <r>
      <rPr>
        <sz val="10"/>
        <rFont val="Arial"/>
        <family val="2"/>
      </rPr>
      <t>(</t>
    </r>
    <r>
      <rPr>
        <sz val="10"/>
        <rFont val="ＭＳ ゴシック"/>
        <family val="3"/>
        <charset val="128"/>
      </rPr>
      <t>名目ベース</t>
    </r>
    <r>
      <rPr>
        <sz val="10"/>
        <rFont val="Arial"/>
        <family val="2"/>
      </rPr>
      <t>)
(%)</t>
    </r>
    <rPh sb="0" eb="1">
      <t>タイ</t>
    </rPh>
    <rPh sb="1" eb="4">
      <t>ゼンネンヒ</t>
    </rPh>
    <rPh sb="6" eb="8">
      <t>メイモク</t>
    </rPh>
    <phoneticPr fontId="6"/>
  </si>
  <si>
    <r>
      <rPr>
        <sz val="10"/>
        <rFont val="ＭＳ ゴシック"/>
        <family val="3"/>
        <charset val="128"/>
      </rPr>
      <t xml:space="preserve">シェア
</t>
    </r>
    <r>
      <rPr>
        <sz val="10"/>
        <rFont val="Arial"/>
        <family val="2"/>
      </rPr>
      <t>(%)</t>
    </r>
    <phoneticPr fontId="6"/>
  </si>
  <si>
    <r>
      <rPr>
        <sz val="10"/>
        <rFont val="ＭＳ ゴシック"/>
        <family val="3"/>
        <charset val="128"/>
      </rPr>
      <t xml:space="preserve">対前年比
</t>
    </r>
    <r>
      <rPr>
        <sz val="10"/>
        <rFont val="Arial"/>
        <family val="2"/>
      </rPr>
      <t>(</t>
    </r>
    <r>
      <rPr>
        <sz val="10"/>
        <rFont val="ＭＳ ゴシック"/>
        <family val="3"/>
        <charset val="128"/>
      </rPr>
      <t>名目ベース</t>
    </r>
    <r>
      <rPr>
        <sz val="10"/>
        <rFont val="Arial"/>
        <family val="2"/>
      </rPr>
      <t>)
(%)</t>
    </r>
    <rPh sb="3" eb="4">
      <t>ヒ</t>
    </rPh>
    <rPh sb="6" eb="8">
      <t>メイモク</t>
    </rPh>
    <phoneticPr fontId="6"/>
  </si>
  <si>
    <r>
      <t>GNI</t>
    </r>
    <r>
      <rPr>
        <sz val="12"/>
        <rFont val="ＭＳ Ｐゴシック"/>
        <family val="3"/>
        <charset val="128"/>
      </rPr>
      <t xml:space="preserve">比
</t>
    </r>
    <r>
      <rPr>
        <sz val="12"/>
        <rFont val="Arial"/>
        <family val="2"/>
      </rPr>
      <t>(%)</t>
    </r>
    <rPh sb="3" eb="4">
      <t>ヒ</t>
    </rPh>
    <phoneticPr fontId="21"/>
  </si>
  <si>
    <t>米国</t>
  </si>
  <si>
    <t>ルクセンブルク</t>
  </si>
  <si>
    <t>ドイツ</t>
  </si>
  <si>
    <t>ノルウェー</t>
  </si>
  <si>
    <t>英国</t>
  </si>
  <si>
    <t>スウェーデン</t>
  </si>
  <si>
    <t>日本</t>
  </si>
  <si>
    <t>フランス</t>
  </si>
  <si>
    <t>デンマーク</t>
  </si>
  <si>
    <t>オランダ</t>
  </si>
  <si>
    <t>カナダ</t>
  </si>
  <si>
    <t>イタリア</t>
  </si>
  <si>
    <t>スイス</t>
  </si>
  <si>
    <t>フィンランド</t>
  </si>
  <si>
    <t>ベルギー</t>
  </si>
  <si>
    <t>スペイン</t>
  </si>
  <si>
    <t>オーストラリア</t>
  </si>
  <si>
    <t>アイルランド</t>
  </si>
  <si>
    <t>韓国</t>
  </si>
  <si>
    <t>オーストリア</t>
  </si>
  <si>
    <t>ニュージーランド</t>
  </si>
  <si>
    <t>アイスランド</t>
  </si>
  <si>
    <t>ポーランド</t>
  </si>
  <si>
    <t>ハンガリー</t>
  </si>
  <si>
    <t>ギリシャ</t>
  </si>
  <si>
    <t>ポルトガル</t>
  </si>
  <si>
    <t>スロベニア</t>
  </si>
  <si>
    <t>チェコ</t>
  </si>
  <si>
    <t>スロバキア</t>
  </si>
  <si>
    <t>DAC合計</t>
  </si>
  <si>
    <t>参考</t>
    <rPh sb="0" eb="2">
      <t>サンコウ</t>
    </rPh>
    <phoneticPr fontId="6"/>
  </si>
  <si>
    <t>EU</t>
  </si>
  <si>
    <r>
      <t>(</t>
    </r>
    <r>
      <rPr>
        <sz val="10"/>
        <rFont val="ＭＳ Ｐゴシック"/>
        <family val="3"/>
        <charset val="128"/>
      </rPr>
      <t>注</t>
    </r>
    <r>
      <rPr>
        <sz val="10"/>
        <rFont val="Arial"/>
        <family val="2"/>
      </rPr>
      <t xml:space="preserve">1) </t>
    </r>
    <r>
      <rPr>
        <sz val="10"/>
        <rFont val="ＭＳ Ｐゴシック"/>
        <family val="3"/>
        <charset val="128"/>
      </rPr>
      <t>四捨五入の関係で、合計が一致しないことがある。</t>
    </r>
    <phoneticPr fontId="6"/>
  </si>
  <si>
    <r>
      <t>(</t>
    </r>
    <r>
      <rPr>
        <sz val="10"/>
        <rFont val="ＭＳ Ｐゴシック"/>
        <family val="3"/>
        <charset val="128"/>
      </rPr>
      <t>注</t>
    </r>
    <r>
      <rPr>
        <sz val="10"/>
        <rFont val="Arial"/>
        <family val="2"/>
      </rPr>
      <t xml:space="preserve">2) </t>
    </r>
    <r>
      <rPr>
        <sz val="10"/>
        <rFont val="ＭＳ Ｐゴシック"/>
        <family val="3"/>
        <charset val="128"/>
      </rPr>
      <t>「対前年比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名目ベース</t>
    </r>
    <r>
      <rPr>
        <sz val="10"/>
        <rFont val="Arial"/>
        <family val="2"/>
      </rPr>
      <t>)</t>
    </r>
    <r>
      <rPr>
        <sz val="10"/>
        <rFont val="ＭＳ Ｐゴシック"/>
        <family val="3"/>
        <charset val="128"/>
      </rPr>
      <t>」：前年比増減額</t>
    </r>
    <r>
      <rPr>
        <sz val="10"/>
        <rFont val="Arial"/>
        <family val="2"/>
      </rPr>
      <t>/</t>
    </r>
    <r>
      <rPr>
        <sz val="10"/>
        <rFont val="ＭＳ Ｐゴシック"/>
        <family val="3"/>
        <charset val="128"/>
      </rPr>
      <t>前年実績額。</t>
    </r>
    <rPh sb="6" eb="7">
      <t>タイ</t>
    </rPh>
    <rPh sb="7" eb="10">
      <t>ゼンネンヒ</t>
    </rPh>
    <rPh sb="11" eb="13">
      <t>メイモク</t>
    </rPh>
    <rPh sb="19" eb="22">
      <t>ゼンネンヒ</t>
    </rPh>
    <rPh sb="22" eb="24">
      <t>ゾウゲン</t>
    </rPh>
    <rPh sb="24" eb="25">
      <t>ガク</t>
    </rPh>
    <rPh sb="26" eb="28">
      <t>ゼンネン</t>
    </rPh>
    <rPh sb="28" eb="30">
      <t>ジッセキ</t>
    </rPh>
    <rPh sb="30" eb="31">
      <t>ガク</t>
    </rPh>
    <phoneticPr fontId="7"/>
  </si>
  <si>
    <r>
      <rPr>
        <sz val="10"/>
        <rFont val="ＭＳ Ｐゴシック"/>
        <family val="3"/>
        <charset val="128"/>
      </rPr>
      <t>（注</t>
    </r>
    <r>
      <rPr>
        <sz val="10"/>
        <rFont val="Arial"/>
        <family val="2"/>
      </rPr>
      <t>3</t>
    </r>
    <r>
      <rPr>
        <sz val="10"/>
        <rFont val="ＭＳ Ｐゴシック"/>
        <family val="3"/>
        <charset val="128"/>
      </rPr>
      <t>）イタリアの贈与相当額および対</t>
    </r>
    <r>
      <rPr>
        <sz val="10"/>
        <rFont val="Arial"/>
        <family val="2"/>
      </rPr>
      <t>GNI</t>
    </r>
    <r>
      <rPr>
        <sz val="10"/>
        <rFont val="ＭＳ Ｐゴシック"/>
        <family val="3"/>
        <charset val="128"/>
      </rPr>
      <t>比は</t>
    </r>
    <r>
      <rPr>
        <sz val="10"/>
        <rFont val="Arial"/>
        <family val="2"/>
      </rPr>
      <t>OECD</t>
    </r>
    <r>
      <rPr>
        <sz val="10"/>
        <rFont val="ＭＳ Ｐゴシック"/>
        <family val="3"/>
        <charset val="128"/>
      </rPr>
      <t>推計。</t>
    </r>
    <rPh sb="9" eb="11">
      <t>ゾウヨ</t>
    </rPh>
    <rPh sb="11" eb="14">
      <t>ソウトウガク</t>
    </rPh>
    <rPh sb="17" eb="18">
      <t>タイ</t>
    </rPh>
    <rPh sb="21" eb="22">
      <t>ヒ</t>
    </rPh>
    <rPh sb="27" eb="29">
      <t>スイケイ</t>
    </rPh>
    <phoneticPr fontId="7"/>
  </si>
  <si>
    <r>
      <t>(</t>
    </r>
    <r>
      <rPr>
        <sz val="11"/>
        <rFont val="ＭＳ Ｐゴシック"/>
        <family val="3"/>
        <charset val="128"/>
      </rPr>
      <t>開発途上地域指定国向け援助を除く</t>
    </r>
    <r>
      <rPr>
        <sz val="11"/>
        <rFont val="Arial"/>
        <family val="2"/>
      </rPr>
      <t>)</t>
    </r>
    <rPh sb="12" eb="14">
      <t>エンジョ</t>
    </rPh>
    <phoneticPr fontId="34"/>
  </si>
  <si>
    <r>
      <t>1</t>
    </r>
    <r>
      <rPr>
        <sz val="11"/>
        <rFont val="ＭＳ Ｐゴシック"/>
        <family val="3"/>
        <charset val="128"/>
      </rPr>
      <t>．ドル・ベース</t>
    </r>
    <r>
      <rPr>
        <sz val="11"/>
        <rFont val="Arial"/>
        <family val="2"/>
      </rPr>
      <t>(</t>
    </r>
    <r>
      <rPr>
        <sz val="11"/>
        <rFont val="ＭＳ Ｐゴシック"/>
        <family val="3"/>
        <charset val="128"/>
      </rPr>
      <t>百万ドル</t>
    </r>
    <r>
      <rPr>
        <sz val="11"/>
        <rFont val="Arial"/>
        <family val="2"/>
      </rPr>
      <t>)</t>
    </r>
    <phoneticPr fontId="34"/>
  </si>
  <si>
    <t>暦　年</t>
    <phoneticPr fontId="34"/>
  </si>
  <si>
    <r>
      <rPr>
        <sz val="10"/>
        <rFont val="ＭＳ Ｐゴシック"/>
        <family val="3"/>
        <charset val="128"/>
      </rPr>
      <t>贈与相当額</t>
    </r>
    <r>
      <rPr>
        <sz val="10"/>
        <rFont val="Arial"/>
        <family val="2"/>
      </rPr>
      <t>(GE)</t>
    </r>
    <phoneticPr fontId="34"/>
  </si>
  <si>
    <r>
      <rPr>
        <sz val="10"/>
        <rFont val="ＭＳ Ｐゴシック"/>
        <family val="3"/>
        <charset val="128"/>
      </rPr>
      <t>支出総額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グロス</t>
    </r>
    <r>
      <rPr>
        <sz val="10"/>
        <rFont val="Arial"/>
        <family val="2"/>
      </rPr>
      <t>)</t>
    </r>
    <phoneticPr fontId="34"/>
  </si>
  <si>
    <t>回収額</t>
    <phoneticPr fontId="34"/>
  </si>
  <si>
    <r>
      <rPr>
        <sz val="10"/>
        <rFont val="ＭＳ Ｐゴシック"/>
        <family val="3"/>
        <charset val="128"/>
      </rPr>
      <t>支出純額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ネット</t>
    </r>
    <r>
      <rPr>
        <sz val="10"/>
        <rFont val="Arial"/>
        <family val="2"/>
      </rPr>
      <t>)</t>
    </r>
    <phoneticPr fontId="34"/>
  </si>
  <si>
    <t>項　目</t>
    <phoneticPr fontId="34"/>
  </si>
  <si>
    <t>2021年</t>
  </si>
  <si>
    <r>
      <rPr>
        <sz val="10"/>
        <rFont val="ＭＳ Ｐゴシック"/>
        <family val="3"/>
        <charset val="128"/>
      </rPr>
      <t>増減率</t>
    </r>
    <r>
      <rPr>
        <sz val="10"/>
        <rFont val="Arial"/>
        <family val="2"/>
      </rPr>
      <t>(%)</t>
    </r>
    <rPh sb="0" eb="2">
      <t>ゾウゲン</t>
    </rPh>
    <rPh sb="2" eb="3">
      <t>リツ</t>
    </rPh>
    <phoneticPr fontId="34"/>
  </si>
  <si>
    <t>贈与</t>
    <phoneticPr fontId="34"/>
  </si>
  <si>
    <t>-</t>
    <phoneticPr fontId="34"/>
  </si>
  <si>
    <t>無償資金協力</t>
    <phoneticPr fontId="34"/>
  </si>
  <si>
    <t>債務救済</t>
    <rPh sb="2" eb="4">
      <t>キュウサイ</t>
    </rPh>
    <phoneticPr fontId="34"/>
  </si>
  <si>
    <t>-</t>
  </si>
  <si>
    <t>国際機関等を通じた贈与</t>
    <rPh sb="4" eb="5">
      <t>トウ</t>
    </rPh>
    <phoneticPr fontId="34"/>
  </si>
  <si>
    <t>上記項目を除く無償資金協力</t>
    <phoneticPr fontId="34"/>
  </si>
  <si>
    <t>技術協力</t>
    <phoneticPr fontId="34"/>
  </si>
  <si>
    <t>政府貸付等</t>
    <phoneticPr fontId="34"/>
  </si>
  <si>
    <r>
      <t xml:space="preserve"> (</t>
    </r>
    <r>
      <rPr>
        <sz val="10"/>
        <rFont val="ＭＳ Ｐゴシック"/>
        <family val="3"/>
        <charset val="128"/>
      </rPr>
      <t>債務救済を除く政府貸付等</t>
    </r>
    <r>
      <rPr>
        <sz val="10"/>
        <rFont val="Arial"/>
        <family val="2"/>
      </rPr>
      <t>)</t>
    </r>
    <phoneticPr fontId="34"/>
  </si>
  <si>
    <r>
      <rPr>
        <sz val="10"/>
        <rFont val="ＭＳ Ｐゴシック"/>
        <family val="3"/>
        <charset val="128"/>
      </rPr>
      <t>二国間</t>
    </r>
    <r>
      <rPr>
        <sz val="10"/>
        <rFont val="Arial"/>
        <family val="2"/>
      </rPr>
      <t>ODA</t>
    </r>
    <r>
      <rPr>
        <sz val="10"/>
        <rFont val="ＭＳ Ｐゴシック"/>
        <family val="3"/>
        <charset val="128"/>
      </rPr>
      <t>計</t>
    </r>
    <phoneticPr fontId="34"/>
  </si>
  <si>
    <t>国際機関向け贈与</t>
    <rPh sb="0" eb="2">
      <t>コクサイ</t>
    </rPh>
    <rPh sb="2" eb="4">
      <t>キカン</t>
    </rPh>
    <rPh sb="4" eb="5">
      <t>ム</t>
    </rPh>
    <phoneticPr fontId="34"/>
  </si>
  <si>
    <t>国際機関向け政府貸付等</t>
    <phoneticPr fontId="34"/>
  </si>
  <si>
    <t>国際機関向け拠出・出資等計</t>
    <rPh sb="4" eb="5">
      <t>ム</t>
    </rPh>
    <rPh sb="9" eb="11">
      <t>シュッシ</t>
    </rPh>
    <rPh sb="12" eb="13">
      <t>ケイ</t>
    </rPh>
    <phoneticPr fontId="34"/>
  </si>
  <si>
    <r>
      <rPr>
        <sz val="10"/>
        <rFont val="ＭＳ Ｐゴシック"/>
        <family val="3"/>
        <charset val="128"/>
      </rPr>
      <t>政府開発援助</t>
    </r>
    <r>
      <rPr>
        <sz val="10"/>
        <rFont val="Arial"/>
        <family val="2"/>
      </rPr>
      <t>(ODA)</t>
    </r>
    <r>
      <rPr>
        <sz val="10"/>
        <rFont val="ＭＳ Ｐゴシック"/>
        <family val="3"/>
        <charset val="128"/>
      </rPr>
      <t>計</t>
    </r>
    <phoneticPr fontId="34"/>
  </si>
  <si>
    <r>
      <t>(</t>
    </r>
    <r>
      <rPr>
        <sz val="10"/>
        <rFont val="ＭＳ Ｐゴシック"/>
        <family val="3"/>
        <charset val="128"/>
      </rPr>
      <t>対</t>
    </r>
    <r>
      <rPr>
        <sz val="10"/>
        <rFont val="Arial"/>
        <family val="2"/>
      </rPr>
      <t>GNI</t>
    </r>
    <r>
      <rPr>
        <sz val="10"/>
        <rFont val="ＭＳ Ｐゴシック"/>
        <family val="3"/>
        <charset val="128"/>
      </rPr>
      <t>比</t>
    </r>
    <r>
      <rPr>
        <sz val="10"/>
        <rFont val="Arial"/>
        <family val="2"/>
      </rPr>
      <t>(%))</t>
    </r>
    <phoneticPr fontId="34"/>
  </si>
  <si>
    <r>
      <rPr>
        <sz val="10"/>
        <rFont val="ＭＳ Ｐゴシック"/>
        <family val="3"/>
        <charset val="128"/>
      </rPr>
      <t>輸出信用</t>
    </r>
    <r>
      <rPr>
        <sz val="10"/>
        <rFont val="Arial"/>
        <family val="2"/>
      </rPr>
      <t>(1</t>
    </r>
    <r>
      <rPr>
        <sz val="10"/>
        <rFont val="ＭＳ Ｐゴシック"/>
        <family val="3"/>
        <charset val="128"/>
      </rPr>
      <t>年超</t>
    </r>
    <r>
      <rPr>
        <sz val="10"/>
        <rFont val="Arial"/>
        <family val="2"/>
      </rPr>
      <t>)</t>
    </r>
    <phoneticPr fontId="34"/>
  </si>
  <si>
    <t>直接投資金融等</t>
    <phoneticPr fontId="34"/>
  </si>
  <si>
    <t>国際機関に対する融資等</t>
    <phoneticPr fontId="34"/>
  </si>
  <si>
    <r>
      <rPr>
        <sz val="10"/>
        <rFont val="ＭＳ Ｐゴシック"/>
        <family val="3"/>
        <charset val="128"/>
      </rPr>
      <t>その他政府資金</t>
    </r>
    <r>
      <rPr>
        <sz val="10"/>
        <rFont val="Arial"/>
        <family val="2"/>
      </rPr>
      <t>(OOF)</t>
    </r>
    <r>
      <rPr>
        <sz val="10"/>
        <rFont val="ＭＳ Ｐゴシック"/>
        <family val="3"/>
        <charset val="128"/>
      </rPr>
      <t>計</t>
    </r>
    <phoneticPr fontId="34"/>
  </si>
  <si>
    <t>直接投資</t>
    <phoneticPr fontId="34"/>
  </si>
  <si>
    <t>その他二国間証券投資等</t>
    <phoneticPr fontId="34"/>
  </si>
  <si>
    <r>
      <rPr>
        <sz val="10"/>
        <rFont val="ＭＳ Ｐゴシック"/>
        <family val="3"/>
        <charset val="128"/>
      </rPr>
      <t>民間資金</t>
    </r>
    <r>
      <rPr>
        <sz val="10"/>
        <rFont val="Arial"/>
        <family val="2"/>
      </rPr>
      <t>(PF)</t>
    </r>
    <r>
      <rPr>
        <sz val="10"/>
        <rFont val="ＭＳ Ｐゴシック"/>
        <family val="3"/>
        <charset val="128"/>
      </rPr>
      <t>計</t>
    </r>
    <phoneticPr fontId="34"/>
  </si>
  <si>
    <t>非営利団体による贈与</t>
    <phoneticPr fontId="34"/>
  </si>
  <si>
    <t>資金の流れ総計</t>
    <phoneticPr fontId="34"/>
  </si>
  <si>
    <r>
      <rPr>
        <sz val="10"/>
        <rFont val="ＭＳ Ｐゴシック"/>
        <family val="3"/>
        <charset val="128"/>
      </rPr>
      <t>国民総所得</t>
    </r>
    <r>
      <rPr>
        <sz val="10"/>
        <rFont val="Arial"/>
        <family val="2"/>
      </rPr>
      <t>(GNI)(</t>
    </r>
    <r>
      <rPr>
        <sz val="10"/>
        <rFont val="ＭＳ Ｐゴシック"/>
        <family val="3"/>
        <charset val="128"/>
      </rPr>
      <t>億ドル</t>
    </r>
    <r>
      <rPr>
        <sz val="10"/>
        <rFont val="Arial"/>
        <family val="2"/>
      </rPr>
      <t>)</t>
    </r>
    <phoneticPr fontId="34"/>
  </si>
  <si>
    <r>
      <t>2</t>
    </r>
    <r>
      <rPr>
        <sz val="11"/>
        <rFont val="ＭＳ Ｐゴシック"/>
        <family val="3"/>
        <charset val="128"/>
      </rPr>
      <t>．円ベース</t>
    </r>
    <r>
      <rPr>
        <sz val="11"/>
        <rFont val="Arial"/>
        <family val="2"/>
      </rPr>
      <t>(</t>
    </r>
    <r>
      <rPr>
        <sz val="11"/>
        <rFont val="ＭＳ Ｐゴシック"/>
        <family val="3"/>
        <charset val="128"/>
      </rPr>
      <t>億円</t>
    </r>
    <r>
      <rPr>
        <sz val="11"/>
        <rFont val="Arial"/>
        <family val="2"/>
      </rPr>
      <t>)</t>
    </r>
    <phoneticPr fontId="34"/>
  </si>
  <si>
    <r>
      <t>支出純額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ネット</t>
    </r>
    <r>
      <rPr>
        <sz val="10"/>
        <rFont val="Arial"/>
        <family val="2"/>
      </rPr>
      <t>)</t>
    </r>
    <phoneticPr fontId="34"/>
  </si>
  <si>
    <r>
      <rPr>
        <sz val="10"/>
        <rFont val="ＭＳ Ｐゴシック"/>
        <family val="3"/>
        <charset val="128"/>
      </rPr>
      <t>国民総所得</t>
    </r>
    <r>
      <rPr>
        <sz val="10"/>
        <rFont val="Arial"/>
        <family val="2"/>
      </rPr>
      <t>(GNI)(</t>
    </r>
    <r>
      <rPr>
        <sz val="10"/>
        <rFont val="ＭＳ Ｐゴシック"/>
        <family val="3"/>
        <charset val="128"/>
      </rPr>
      <t>百億円</t>
    </r>
    <r>
      <rPr>
        <sz val="10"/>
        <rFont val="Arial"/>
        <family val="2"/>
      </rPr>
      <t>)</t>
    </r>
    <phoneticPr fontId="34"/>
  </si>
  <si>
    <r>
      <t>(</t>
    </r>
    <r>
      <rPr>
        <sz val="10"/>
        <rFont val="ＭＳ Ｐゴシック"/>
        <family val="3"/>
        <charset val="128"/>
      </rPr>
      <t>注</t>
    </r>
    <r>
      <rPr>
        <sz val="10"/>
        <rFont val="Arial"/>
        <family val="2"/>
      </rPr>
      <t>)</t>
    </r>
    <phoneticPr fontId="34"/>
  </si>
  <si>
    <r>
      <t>(1)</t>
    </r>
    <r>
      <rPr>
        <sz val="10"/>
        <rFont val="ＭＳ Ｐゴシック"/>
        <family val="3"/>
        <charset val="128"/>
      </rPr>
      <t>債務救済には、円借款の債務免除、付保商業債権および米穀の売渡し債権の債務削減を含み、債務繰延を含まない。</t>
    </r>
    <phoneticPr fontId="34"/>
  </si>
  <si>
    <r>
      <t>(3)</t>
    </r>
    <r>
      <rPr>
        <sz val="10"/>
        <rFont val="ＭＳ Ｐゴシック"/>
        <family val="3"/>
        <charset val="128"/>
      </rPr>
      <t>各項目の数値については、端数処理の結果、合計が計欄の数値と一致しないことがある。</t>
    </r>
    <phoneticPr fontId="34"/>
  </si>
  <si>
    <r>
      <t>2020</t>
    </r>
    <r>
      <rPr>
        <b/>
        <sz val="16"/>
        <rFont val="ＭＳ Ｐゴシック"/>
        <family val="3"/>
        <charset val="128"/>
      </rPr>
      <t>年における</t>
    </r>
    <r>
      <rPr>
        <b/>
        <sz val="16"/>
        <rFont val="Arial"/>
        <family val="2"/>
      </rPr>
      <t>DAC</t>
    </r>
    <r>
      <rPr>
        <b/>
        <sz val="16"/>
        <rFont val="ＭＳ Ｐゴシック"/>
        <family val="3"/>
        <charset val="128"/>
      </rPr>
      <t>諸国の政府開発援助</t>
    </r>
    <r>
      <rPr>
        <b/>
        <sz val="16"/>
        <rFont val="Arial"/>
        <family val="2"/>
      </rPr>
      <t>(ODA)</t>
    </r>
    <r>
      <rPr>
        <b/>
        <sz val="16"/>
        <rFont val="ＭＳ Ｐゴシック"/>
        <family val="3"/>
        <charset val="128"/>
      </rPr>
      <t>実績</t>
    </r>
    <r>
      <rPr>
        <b/>
        <sz val="16"/>
        <rFont val="Arial"/>
        <family val="2"/>
      </rPr>
      <t>(</t>
    </r>
    <r>
      <rPr>
        <b/>
        <sz val="16"/>
        <rFont val="ＭＳ Ｐゴシック"/>
        <family val="3"/>
        <charset val="128"/>
      </rPr>
      <t>確定値</t>
    </r>
    <r>
      <rPr>
        <b/>
        <sz val="16"/>
        <rFont val="Arial"/>
        <family val="2"/>
      </rPr>
      <t>)</t>
    </r>
    <rPh sb="29" eb="31">
      <t>カクテイ</t>
    </rPh>
    <phoneticPr fontId="21"/>
  </si>
  <si>
    <r>
      <t>(</t>
    </r>
    <r>
      <rPr>
        <sz val="10"/>
        <rFont val="ＭＳ Ｐゴシック"/>
        <family val="3"/>
        <charset val="128"/>
      </rPr>
      <t>注</t>
    </r>
    <r>
      <rPr>
        <sz val="10"/>
        <rFont val="Arial"/>
        <family val="2"/>
      </rPr>
      <t xml:space="preserve">2) </t>
    </r>
    <r>
      <rPr>
        <sz val="10"/>
        <rFont val="ＭＳ Ｐゴシック"/>
        <family val="3"/>
        <charset val="128"/>
      </rPr>
      <t>「対前年比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名目ベース</t>
    </r>
    <r>
      <rPr>
        <sz val="10"/>
        <rFont val="Arial"/>
        <family val="2"/>
      </rPr>
      <t>)</t>
    </r>
    <r>
      <rPr>
        <sz val="10"/>
        <rFont val="ＭＳ Ｐゴシック"/>
        <family val="3"/>
        <charset val="128"/>
      </rPr>
      <t>」：前年比増減額</t>
    </r>
    <r>
      <rPr>
        <sz val="10"/>
        <rFont val="Arial"/>
        <family val="2"/>
      </rPr>
      <t>/</t>
    </r>
    <r>
      <rPr>
        <sz val="10"/>
        <rFont val="ＭＳ Ｐゴシック"/>
        <family val="3"/>
        <charset val="128"/>
      </rPr>
      <t>前年実績額。</t>
    </r>
    <rPh sb="6" eb="7">
      <t>タイ</t>
    </rPh>
    <rPh sb="7" eb="10">
      <t>ゼンネンヒ</t>
    </rPh>
    <rPh sb="9" eb="10">
      <t>ヒ</t>
    </rPh>
    <rPh sb="11" eb="13">
      <t>メイモク</t>
    </rPh>
    <rPh sb="19" eb="22">
      <t>ゼンネンヒ</t>
    </rPh>
    <rPh sb="22" eb="24">
      <t>ゾウゲン</t>
    </rPh>
    <rPh sb="24" eb="25">
      <t>ガク</t>
    </rPh>
    <rPh sb="26" eb="28">
      <t>ゼンネン</t>
    </rPh>
    <rPh sb="28" eb="30">
      <t>ジッセキ</t>
    </rPh>
    <rPh sb="30" eb="31">
      <t>ガク</t>
    </rPh>
    <phoneticPr fontId="7"/>
  </si>
  <si>
    <r>
      <t>2021</t>
    </r>
    <r>
      <rPr>
        <b/>
        <sz val="16"/>
        <rFont val="ＭＳ Ｐゴシック"/>
        <family val="3"/>
        <charset val="128"/>
      </rPr>
      <t>年における</t>
    </r>
    <r>
      <rPr>
        <b/>
        <sz val="16"/>
        <rFont val="Arial"/>
        <family val="2"/>
      </rPr>
      <t>DAC</t>
    </r>
    <r>
      <rPr>
        <b/>
        <sz val="16"/>
        <rFont val="ＭＳ Ｐゴシック"/>
        <family val="3"/>
        <charset val="128"/>
      </rPr>
      <t>諸国の政府開発援助</t>
    </r>
    <r>
      <rPr>
        <b/>
        <sz val="16"/>
        <rFont val="Arial"/>
        <family val="2"/>
      </rPr>
      <t>(ODA)</t>
    </r>
    <r>
      <rPr>
        <b/>
        <sz val="16"/>
        <rFont val="ＭＳ Ｐゴシック"/>
        <family val="3"/>
        <charset val="128"/>
      </rPr>
      <t>実績</t>
    </r>
    <r>
      <rPr>
        <b/>
        <sz val="16"/>
        <rFont val="Arial"/>
        <family val="2"/>
      </rPr>
      <t>(</t>
    </r>
    <r>
      <rPr>
        <b/>
        <sz val="16"/>
        <rFont val="ＭＳ Ｐゴシック"/>
        <family val="3"/>
        <charset val="128"/>
      </rPr>
      <t>確定値</t>
    </r>
    <r>
      <rPr>
        <b/>
        <sz val="16"/>
        <rFont val="Arial"/>
        <family val="2"/>
      </rPr>
      <t>)</t>
    </r>
    <rPh sb="29" eb="31">
      <t>カクテイ</t>
    </rPh>
    <phoneticPr fontId="21"/>
  </si>
  <si>
    <t>（注3）ポルトガルの実績については、暫定値データを使用。</t>
    <rPh sb="10" eb="12">
      <t>ジッセキ</t>
    </rPh>
    <rPh sb="18" eb="21">
      <t>ザンテイチ</t>
    </rPh>
    <rPh sb="25" eb="27">
      <t>シヨウ</t>
    </rPh>
    <phoneticPr fontId="7"/>
  </si>
  <si>
    <t>Sorry, the query is too large to fit into the Excel cell. You will not be able to update your table with the .Stat Populator.</t>
  </si>
  <si>
    <t>Dataset: Aid (ODA) disbursements to countries and regions [DAC2a]</t>
  </si>
  <si>
    <t>Aid type</t>
  </si>
  <si>
    <t>Memo: ODA Total, Gross disbursements</t>
  </si>
  <si>
    <t>Part</t>
  </si>
  <si>
    <t>1 : Part I - Developing Countries</t>
  </si>
  <si>
    <t>Amount type</t>
  </si>
  <si>
    <t>Current Prices</t>
  </si>
  <si>
    <t>Recipient</t>
  </si>
  <si>
    <t>All Recipients, Total</t>
  </si>
  <si>
    <t>Unit</t>
  </si>
  <si>
    <t>US Dollar, Millions</t>
  </si>
  <si>
    <t>Year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</si>
  <si>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</si>
  <si>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</si>
  <si>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</si>
  <si>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</si>
  <si>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</si>
  <si>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</si>
  <si>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</si>
  <si>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</si>
  <si>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</si>
  <si>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</si>
  <si>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</si>
  <si>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</si>
  <si>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Donor</t>
  </si>
  <si>
    <t>i</t>
  </si>
  <si>
    <t/>
  </si>
  <si>
    <t>G7 Countries, Total</t>
  </si>
  <si>
    <t xml:space="preserve">  Canada</t>
  </si>
  <si>
    <t xml:space="preserve">  France</t>
  </si>
  <si>
    <t xml:space="preserve">  Germany</t>
  </si>
  <si>
    <t xml:space="preserve">  Italy</t>
  </si>
  <si>
    <t xml:space="preserve">  Japan</t>
  </si>
  <si>
    <t xml:space="preserve">  United Kingdom</t>
  </si>
  <si>
    <t xml:space="preserve">  United States</t>
  </si>
  <si>
    <t>Data extracted on 05 Apr 2023 18:19 UTC (GMT) from OECD.Stat</t>
  </si>
  <si>
    <t>ODA: Total Net</t>
  </si>
  <si>
    <t>Data extracted on 05 Apr 2023 18:18 UTC (GMT) from OECD.Stat</t>
  </si>
  <si>
    <r>
      <t>2020</t>
    </r>
    <r>
      <rPr>
        <sz val="12"/>
        <rFont val="ＭＳ Ｐゴシック"/>
        <family val="3"/>
        <charset val="128"/>
      </rPr>
      <t>、</t>
    </r>
    <r>
      <rPr>
        <sz val="12"/>
        <rFont val="Arial"/>
        <family val="2"/>
      </rPr>
      <t>2021</t>
    </r>
    <r>
      <rPr>
        <sz val="12"/>
        <rFont val="ＭＳ Ｐゴシック"/>
        <family val="3"/>
        <charset val="128"/>
      </rPr>
      <t>年における日本の開発途上国に対する資金の流れ</t>
    </r>
    <phoneticPr fontId="34"/>
  </si>
  <si>
    <t>2020年</t>
  </si>
  <si>
    <r>
      <t>贈与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無償資金協力</t>
    </r>
    <r>
      <rPr>
        <sz val="10"/>
        <rFont val="Arial"/>
        <family val="2"/>
      </rPr>
      <t>)</t>
    </r>
    <phoneticPr fontId="34"/>
  </si>
  <si>
    <t>国際機関に対する出資・拠出等</t>
    <phoneticPr fontId="34"/>
  </si>
  <si>
    <r>
      <rPr>
        <sz val="10"/>
        <rFont val="ＭＳ Ｐゴシック"/>
        <family val="3"/>
        <charset val="128"/>
      </rPr>
      <t>贈与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無償資金協力</t>
    </r>
    <r>
      <rPr>
        <sz val="10"/>
        <rFont val="Arial"/>
        <family val="2"/>
      </rPr>
      <t>)</t>
    </r>
    <phoneticPr fontId="34"/>
  </si>
  <si>
    <r>
      <rPr>
        <sz val="10"/>
        <rFont val="ＭＳ Ｐゴシック"/>
        <family val="3"/>
        <charset val="128"/>
      </rPr>
      <t>政府貸付等</t>
    </r>
    <phoneticPr fontId="34"/>
  </si>
  <si>
    <r>
      <rPr>
        <sz val="10"/>
        <rFont val="ＭＳ Ｐゴシック"/>
        <family val="3"/>
        <charset val="128"/>
      </rPr>
      <t>国際機関に対する出資・拠出等</t>
    </r>
    <phoneticPr fontId="34"/>
  </si>
  <si>
    <r>
      <rPr>
        <sz val="10"/>
        <color rgb="FF000000"/>
        <rFont val="Arial"/>
        <family val="2"/>
      </rPr>
      <t>(2)</t>
    </r>
    <r>
      <rPr>
        <sz val="10"/>
        <color rgb="FF000000"/>
        <rFont val="ＭＳ Ｐゴシック"/>
        <family val="3"/>
        <charset val="128"/>
      </rPr>
      <t>換算率：</t>
    </r>
    <r>
      <rPr>
        <sz val="10"/>
        <color rgb="FF000000"/>
        <rFont val="Arial"/>
        <family val="2"/>
      </rPr>
      <t>2020</t>
    </r>
    <r>
      <rPr>
        <sz val="10"/>
        <color rgb="FF000000"/>
        <rFont val="ＭＳ Ｐゴシック"/>
        <family val="3"/>
        <charset val="128"/>
      </rPr>
      <t>年</t>
    </r>
    <r>
      <rPr>
        <sz val="10"/>
        <color rgb="FF000000"/>
        <rFont val="Arial"/>
        <family val="2"/>
      </rPr>
      <t>=106.7624</t>
    </r>
    <r>
      <rPr>
        <sz val="10"/>
        <color rgb="FF000000"/>
        <rFont val="ＭＳ Ｐゴシック"/>
        <family val="3"/>
        <charset val="128"/>
      </rPr>
      <t>円</t>
    </r>
    <r>
      <rPr>
        <sz val="10"/>
        <color rgb="FF000000"/>
        <rFont val="Arial"/>
        <family val="2"/>
      </rPr>
      <t>/</t>
    </r>
    <r>
      <rPr>
        <sz val="10"/>
        <color rgb="FF000000"/>
        <rFont val="ＭＳ Ｐゴシック"/>
        <family val="3"/>
        <charset val="128"/>
      </rPr>
      <t>ドル、</t>
    </r>
    <r>
      <rPr>
        <sz val="10"/>
        <color rgb="FF000000"/>
        <rFont val="Arial"/>
        <family val="2"/>
      </rPr>
      <t>2021</t>
    </r>
    <r>
      <rPr>
        <sz val="10"/>
        <color rgb="FF000000"/>
        <rFont val="ＭＳ Ｐゴシック"/>
        <family val="3"/>
        <charset val="128"/>
      </rPr>
      <t>年</t>
    </r>
    <r>
      <rPr>
        <sz val="10"/>
        <color rgb="FF000000"/>
        <rFont val="Arial"/>
        <family val="2"/>
      </rPr>
      <t>=109.7653</t>
    </r>
    <r>
      <rPr>
        <sz val="10"/>
        <color rgb="FF000000"/>
        <rFont val="ＭＳ Ｐゴシック"/>
        <family val="3"/>
        <charset val="128"/>
      </rPr>
      <t>円</t>
    </r>
    <r>
      <rPr>
        <sz val="10"/>
        <color rgb="FF000000"/>
        <rFont val="Arial"/>
        <family val="2"/>
      </rPr>
      <t>/</t>
    </r>
    <r>
      <rPr>
        <sz val="10"/>
        <color rgb="FF000000"/>
        <rFont val="ＭＳ Ｐゴシック"/>
        <family val="3"/>
        <charset val="128"/>
      </rPr>
      <t>ドル</t>
    </r>
    <r>
      <rPr>
        <sz val="10"/>
        <color rgb="FF000000"/>
        <rFont val="Arial"/>
        <family val="2"/>
      </rPr>
      <t>(</t>
    </r>
    <r>
      <rPr>
        <sz val="10"/>
        <color rgb="FF000000"/>
        <rFont val="ＭＳ Ｐゴシック"/>
        <family val="3"/>
        <charset val="128"/>
      </rPr>
      <t>いずれも</t>
    </r>
    <r>
      <rPr>
        <sz val="10"/>
        <color rgb="FF000000"/>
        <rFont val="Arial"/>
        <family val="2"/>
      </rPr>
      <t>DAC</t>
    </r>
    <r>
      <rPr>
        <sz val="10"/>
        <color rgb="FF000000"/>
        <rFont val="ＭＳ Ｐゴシック"/>
        <family val="3"/>
        <charset val="128"/>
      </rPr>
      <t>指定レート</t>
    </r>
    <r>
      <rPr>
        <sz val="10"/>
        <color rgb="FF000000"/>
        <rFont val="Arial"/>
        <family val="2"/>
      </rPr>
      <t>)</t>
    </r>
    <r>
      <rPr>
        <sz val="10"/>
        <color rgb="FF000000"/>
        <rFont val="ＭＳ Ｐゴシック"/>
        <family val="3"/>
        <charset val="128"/>
      </rPr>
      <t>。</t>
    </r>
  </si>
  <si>
    <t>Dataset: Total flows by donor (ODA+OOF+Private) [DAC1]</t>
  </si>
  <si>
    <t>1010: I. Official Development Assistance (ODA) (I.A + I.B)</t>
  </si>
  <si>
    <t>Fund flows</t>
  </si>
  <si>
    <t>Gross Disbursements</t>
  </si>
  <si>
    <t>Net Disbursements</t>
  </si>
  <si>
    <t>Grant equivalents</t>
  </si>
  <si>
    <t>2022</t>
  </si>
  <si>
    <t>..</t>
  </si>
  <si>
    <t>Data extracted on 18 Jan 2024 06:01 UTC (GMT) from OECD.Stat</t>
  </si>
  <si>
    <t>普通に作ると積み上げグラフと凡例の順番が逆になる。これに対処するため次の手順でグラフを作成した。
（１）総計を除く範囲（ODA～NGO等）を積み上げグラフにする。
（２）右クリック→データの選択→凡例の追加で、ODAからNGO等までのデータ数値なし（={0}）の凡例を追加する。
（３）凡例の色や枠線等を適宜修正する。
（４）総計の範囲を追加する。
（５）総計の凡例を消去する。
（６）総計のデータラベルを追加（表示）する。
（７）総計のグラフだけ折れ線グラフにして、線の色を消す。
（８）適宜修正。</t>
    <rPh sb="0" eb="2">
      <t>フツウ</t>
    </rPh>
    <rPh sb="3" eb="4">
      <t>ツク</t>
    </rPh>
    <rPh sb="6" eb="7">
      <t>ツ</t>
    </rPh>
    <rPh sb="8" eb="9">
      <t>ア</t>
    </rPh>
    <rPh sb="14" eb="16">
      <t>ハンレイ</t>
    </rPh>
    <rPh sb="17" eb="19">
      <t>ジュンバン</t>
    </rPh>
    <rPh sb="20" eb="21">
      <t>ギャク</t>
    </rPh>
    <rPh sb="28" eb="30">
      <t>タイショ</t>
    </rPh>
    <rPh sb="34" eb="35">
      <t>ツギ</t>
    </rPh>
    <rPh sb="36" eb="38">
      <t>テジュン</t>
    </rPh>
    <rPh sb="43" eb="45">
      <t>サクセイ</t>
    </rPh>
    <rPh sb="53" eb="55">
      <t>ソウケイ</t>
    </rPh>
    <rPh sb="56" eb="57">
      <t>ノゾ</t>
    </rPh>
    <rPh sb="58" eb="60">
      <t>ハンイ</t>
    </rPh>
    <rPh sb="68" eb="69">
      <t>トウ</t>
    </rPh>
    <rPh sb="71" eb="72">
      <t>ツ</t>
    </rPh>
    <rPh sb="73" eb="74">
      <t>ア</t>
    </rPh>
    <rPh sb="86" eb="87">
      <t>ミギ</t>
    </rPh>
    <rPh sb="96" eb="98">
      <t>センタク</t>
    </rPh>
    <rPh sb="99" eb="101">
      <t>ハンレイ</t>
    </rPh>
    <rPh sb="102" eb="104">
      <t>ツイカ</t>
    </rPh>
    <rPh sb="114" eb="115">
      <t>トウ</t>
    </rPh>
    <rPh sb="121" eb="123">
      <t>スウチ</t>
    </rPh>
    <rPh sb="132" eb="134">
      <t>ハンレイ</t>
    </rPh>
    <rPh sb="135" eb="137">
      <t>ツイカ</t>
    </rPh>
    <rPh sb="144" eb="146">
      <t>ハンレイ</t>
    </rPh>
    <rPh sb="147" eb="148">
      <t>イロ</t>
    </rPh>
    <rPh sb="149" eb="151">
      <t>ワクセン</t>
    </rPh>
    <rPh sb="151" eb="152">
      <t>トウ</t>
    </rPh>
    <rPh sb="153" eb="155">
      <t>テキギ</t>
    </rPh>
    <rPh sb="155" eb="157">
      <t>シュウセイ</t>
    </rPh>
    <rPh sb="164" eb="166">
      <t>ソウケイ</t>
    </rPh>
    <rPh sb="167" eb="169">
      <t>ハンイ</t>
    </rPh>
    <rPh sb="170" eb="172">
      <t>ツイカ</t>
    </rPh>
    <rPh sb="179" eb="181">
      <t>ソウケイ</t>
    </rPh>
    <rPh sb="182" eb="184">
      <t>ハンレイ</t>
    </rPh>
    <rPh sb="185" eb="187">
      <t>ショウキョ</t>
    </rPh>
    <rPh sb="194" eb="196">
      <t>ソウケイ</t>
    </rPh>
    <rPh sb="204" eb="206">
      <t>ツイカ</t>
    </rPh>
    <rPh sb="207" eb="209">
      <t>ヒョウジ</t>
    </rPh>
    <rPh sb="217" eb="219">
      <t>ソウケイ</t>
    </rPh>
    <rPh sb="225" eb="226">
      <t>オ</t>
    </rPh>
    <rPh sb="227" eb="228">
      <t>セン</t>
    </rPh>
    <rPh sb="235" eb="236">
      <t>セン</t>
    </rPh>
    <rPh sb="237" eb="238">
      <t>イロ</t>
    </rPh>
    <rPh sb="239" eb="240">
      <t>ケ</t>
    </rPh>
    <rPh sb="246" eb="248">
      <t>テキギ</t>
    </rPh>
    <rPh sb="248" eb="250">
      <t>シュウセイ</t>
    </rPh>
    <phoneticPr fontId="12"/>
  </si>
  <si>
    <r>
      <t>2023</t>
    </r>
    <r>
      <rPr>
        <sz val="12"/>
        <rFont val="ＭＳ Ｐゴシック"/>
        <family val="3"/>
        <charset val="128"/>
      </rPr>
      <t>、</t>
    </r>
    <r>
      <rPr>
        <sz val="12"/>
        <rFont val="Arial"/>
        <family val="2"/>
      </rPr>
      <t>2024</t>
    </r>
    <r>
      <rPr>
        <sz val="12"/>
        <rFont val="ＭＳ Ｐゴシック"/>
        <family val="3"/>
        <charset val="128"/>
      </rPr>
      <t>年における日本の開発途上国に対する資金の流れ</t>
    </r>
    <phoneticPr fontId="34"/>
  </si>
  <si>
    <t>2023年</t>
  </si>
  <si>
    <r>
      <t>2024</t>
    </r>
    <r>
      <rPr>
        <sz val="10"/>
        <rFont val="ＭＳ ゴシック"/>
        <family val="3"/>
        <charset val="128"/>
      </rPr>
      <t>年</t>
    </r>
    <phoneticPr fontId="42"/>
  </si>
  <si>
    <t>国際機関等経由</t>
    <rPh sb="4" eb="5">
      <t>トウ</t>
    </rPh>
    <rPh sb="5" eb="7">
      <t>ケイユ</t>
    </rPh>
    <phoneticPr fontId="34"/>
  </si>
  <si>
    <r>
      <rPr>
        <sz val="10"/>
        <rFont val="Segoe UI Symbol"/>
        <family val="2"/>
      </rPr>
      <t xml:space="preserve">▲ </t>
    </r>
    <r>
      <rPr>
        <sz val="10"/>
        <rFont val="Arial"/>
        <family val="2"/>
      </rPr>
      <t>47.4</t>
    </r>
    <phoneticPr fontId="42"/>
  </si>
  <si>
    <r>
      <rPr>
        <sz val="10"/>
        <rFont val="Segoe UI Symbol"/>
        <family val="2"/>
      </rPr>
      <t>▲</t>
    </r>
    <r>
      <rPr>
        <sz val="10"/>
        <rFont val="游ゴシック"/>
        <family val="2"/>
        <charset val="128"/>
      </rPr>
      <t xml:space="preserve"> </t>
    </r>
    <r>
      <rPr>
        <sz val="10"/>
        <rFont val="Arial"/>
        <family val="2"/>
      </rPr>
      <t>4.9</t>
    </r>
    <phoneticPr fontId="42"/>
  </si>
  <si>
    <t>贈与計</t>
    <rPh sb="2" eb="3">
      <t>ケイ</t>
    </rPh>
    <phoneticPr fontId="34"/>
  </si>
  <si>
    <r>
      <rPr>
        <sz val="10"/>
        <rFont val="Segoe UI Symbol"/>
        <family val="2"/>
      </rPr>
      <t>▲</t>
    </r>
    <r>
      <rPr>
        <sz val="10"/>
        <rFont val="ＭＳ Ｐゴシック"/>
        <family val="2"/>
        <charset val="128"/>
      </rPr>
      <t xml:space="preserve"> </t>
    </r>
    <r>
      <rPr>
        <sz val="10"/>
        <rFont val="Arial"/>
        <family val="2"/>
      </rPr>
      <t>12.4</t>
    </r>
    <phoneticPr fontId="42"/>
  </si>
  <si>
    <t>二国間開発援助計</t>
    <rPh sb="3" eb="5">
      <t>カイハツ</t>
    </rPh>
    <rPh sb="5" eb="7">
      <t>エンジョ</t>
    </rPh>
    <phoneticPr fontId="34"/>
  </si>
  <si>
    <t>-</t>
    <phoneticPr fontId="42"/>
  </si>
  <si>
    <r>
      <t>2024</t>
    </r>
    <r>
      <rPr>
        <sz val="10"/>
        <rFont val="ＭＳ Ｐゴシック"/>
        <family val="2"/>
        <charset val="128"/>
      </rPr>
      <t>年</t>
    </r>
    <rPh sb="4" eb="5">
      <t>ネン</t>
    </rPh>
    <phoneticPr fontId="42"/>
  </si>
  <si>
    <r>
      <t>(2)</t>
    </r>
    <r>
      <rPr>
        <sz val="10"/>
        <rFont val="ＭＳ Ｐゴシック"/>
        <family val="3"/>
        <charset val="128"/>
      </rPr>
      <t>各項目の数値については、端数処理の結果、合計が計欄の数値と一致しないことがある。</t>
    </r>
    <phoneticPr fontId="34"/>
  </si>
  <si>
    <r>
      <t>(</t>
    </r>
    <r>
      <rPr>
        <sz val="10"/>
        <rFont val="Yu Gothic"/>
        <family val="2"/>
        <charset val="128"/>
      </rPr>
      <t>出典</t>
    </r>
    <r>
      <rPr>
        <sz val="10"/>
        <rFont val="Arial"/>
        <family val="2"/>
      </rPr>
      <t>)</t>
    </r>
    <rPh sb="1" eb="3">
      <t>シュッテン</t>
    </rPh>
    <phoneticPr fontId="34"/>
  </si>
  <si>
    <r>
      <rPr>
        <sz val="10"/>
        <rFont val="ＭＳ Ｐゴシック"/>
        <family val="2"/>
        <charset val="128"/>
      </rPr>
      <t>外務省開発協力白書、財務省、</t>
    </r>
    <r>
      <rPr>
        <sz val="10"/>
        <rFont val="Arial"/>
        <family val="2"/>
      </rPr>
      <t>OECD Data Explorer</t>
    </r>
    <phoneticPr fontId="34"/>
  </si>
  <si>
    <r>
      <t>(1)</t>
    </r>
    <r>
      <rPr>
        <sz val="10"/>
        <rFont val="ＭＳ Ｐゴシック"/>
        <family val="3"/>
        <charset val="128"/>
      </rPr>
      <t>換算率：</t>
    </r>
    <r>
      <rPr>
        <sz val="10"/>
        <rFont val="Arial"/>
        <family val="2"/>
      </rPr>
      <t>2023</t>
    </r>
    <r>
      <rPr>
        <sz val="10"/>
        <rFont val="ＭＳ Ｐゴシック"/>
        <family val="3"/>
        <charset val="128"/>
      </rPr>
      <t>年</t>
    </r>
    <r>
      <rPr>
        <sz val="10"/>
        <rFont val="Arial"/>
        <family val="2"/>
      </rPr>
      <t>=140.5061</t>
    </r>
    <r>
      <rPr>
        <sz val="10"/>
        <rFont val="ＭＳ Ｐゴシック"/>
        <family val="3"/>
        <charset val="128"/>
      </rPr>
      <t>円</t>
    </r>
    <r>
      <rPr>
        <sz val="10"/>
        <rFont val="Arial"/>
        <family val="2"/>
      </rPr>
      <t>/</t>
    </r>
    <r>
      <rPr>
        <sz val="10"/>
        <rFont val="ＭＳ Ｐゴシック"/>
        <family val="3"/>
        <charset val="128"/>
      </rPr>
      <t>ドル、2024年＝151.4397円/ドル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いずれも</t>
    </r>
    <r>
      <rPr>
        <sz val="10"/>
        <rFont val="Arial"/>
        <family val="2"/>
      </rPr>
      <t>DAC</t>
    </r>
    <r>
      <rPr>
        <sz val="10"/>
        <rFont val="ＭＳ Ｐゴシック"/>
        <family val="3"/>
        <charset val="128"/>
      </rPr>
      <t>指定レート</t>
    </r>
    <r>
      <rPr>
        <sz val="10"/>
        <rFont val="Arial"/>
        <family val="2"/>
      </rPr>
      <t>)</t>
    </r>
    <r>
      <rPr>
        <sz val="10"/>
        <rFont val="ＭＳ Ｐゴシック"/>
        <family val="3"/>
        <charset val="128"/>
      </rPr>
      <t>。</t>
    </r>
    <rPh sb="30" eb="31">
      <t>ネン</t>
    </rPh>
    <rPh sb="40" eb="41">
      <t>エン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</si>
</sst>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%"/>
    <numFmt numFmtId="177" formatCode="#,##0.0"/>
    <numFmt numFmtId="178" formatCode="#,##0.0;\-#,##0.0"/>
    <numFmt numFmtId="179" formatCode="#,##0.0_ "/>
    <numFmt numFmtId="180" formatCode="#,##0.0;[Red]#,##0.0"/>
    <numFmt numFmtId="181" formatCode="0.0_ "/>
    <numFmt numFmtId="182" formatCode="#,##0.000_ "/>
    <numFmt numFmtId="183" formatCode="#,##0;&quot;▲ &quot;#,##0"/>
    <numFmt numFmtId="184" formatCode="#,##0.0;&quot;▲ &quot;#,##0.0"/>
    <numFmt numFmtId="185" formatCode="\(0.00\)"/>
    <numFmt numFmtId="186" formatCode="#,##0.00_ ;\-#,##0.00\ "/>
    <numFmt numFmtId="187" formatCode="0.0;&quot;▲ &quot;0.0"/>
  </numFmts>
  <fonts count="51">
    <font>
      <b/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System"/>
      <family val="3"/>
    </font>
    <font>
      <sz val="11"/>
      <name val="ＭＳ ゴシック"/>
      <family val="3"/>
      <charset val="128"/>
    </font>
    <font>
      <sz val="8"/>
      <name val="System"/>
      <family val="3"/>
    </font>
    <font>
      <u/>
      <sz val="16"/>
      <color theme="10"/>
      <name val="System"/>
      <family val="3"/>
    </font>
    <font>
      <sz val="11"/>
      <name val="System"/>
      <family val="3"/>
    </font>
    <font>
      <sz val="11"/>
      <color theme="1"/>
      <name val="ＭＳ Ｐゴシック"/>
      <family val="3"/>
      <scheme val="minor"/>
    </font>
    <font>
      <sz val="10"/>
      <name val="Arial"/>
      <family val="2"/>
    </font>
    <font>
      <sz val="12"/>
      <color indexed="8"/>
      <name val="Arial"/>
      <family val="2"/>
    </font>
    <font>
      <sz val="10"/>
      <name val="ＭＳ Ｐゴシック"/>
      <family val="3"/>
      <charset val="128"/>
    </font>
    <font>
      <b/>
      <sz val="16"/>
      <name val="Arial"/>
      <family val="2"/>
    </font>
    <font>
      <b/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Arial"/>
      <family val="2"/>
    </font>
    <font>
      <sz val="10"/>
      <name val="ＭＳ ゴシック"/>
      <family val="3"/>
      <charset val="128"/>
    </font>
    <font>
      <sz val="9"/>
      <name val="Arial"/>
      <family val="2"/>
    </font>
    <font>
      <sz val="12"/>
      <color theme="0"/>
      <name val="Arial"/>
      <family val="2"/>
    </font>
    <font>
      <u/>
      <sz val="8"/>
      <name val="Verdana"/>
      <family val="2"/>
    </font>
    <font>
      <sz val="8"/>
      <name val="Arial"/>
      <family val="2"/>
    </font>
    <font>
      <b/>
      <sz val="9"/>
      <color indexed="10"/>
      <name val="Courier New"/>
      <family val="3"/>
    </font>
    <font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b/>
      <u/>
      <sz val="9"/>
      <color indexed="18"/>
      <name val="Verdana"/>
      <family val="2"/>
    </font>
    <font>
      <sz val="8"/>
      <name val="ＭＳ Ｐゴシック"/>
      <family val="3"/>
      <charset val="128"/>
    </font>
    <font>
      <b/>
      <sz val="10"/>
      <name val="Arial"/>
      <family val="2"/>
    </font>
    <font>
      <sz val="11"/>
      <name val="Arial"/>
      <family val="2"/>
    </font>
    <font>
      <sz val="10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sz val="10"/>
      <color rgb="FF000000"/>
      <name val="ＭＳ Ｐゴシック"/>
      <family val="3"/>
      <charset val="128"/>
    </font>
    <font>
      <sz val="10"/>
      <color rgb="FF000000"/>
      <name val="Times New Roman"/>
      <family val="1"/>
    </font>
    <font>
      <u/>
      <sz val="8"/>
      <color indexed="9"/>
      <name val="Verdana"/>
      <family val="2"/>
    </font>
    <font>
      <sz val="6"/>
      <name val="ＭＳ Ｐゴシック"/>
      <family val="2"/>
      <charset val="128"/>
      <scheme val="minor"/>
    </font>
    <font>
      <sz val="10"/>
      <name val="Segoe UI Symbol"/>
      <family val="2"/>
    </font>
    <font>
      <sz val="10"/>
      <name val="游ゴシック"/>
      <family val="2"/>
      <charset val="128"/>
    </font>
    <font>
      <sz val="10"/>
      <name val="ＭＳ Ｐゴシック"/>
      <family val="2"/>
      <charset val="128"/>
    </font>
    <font>
      <sz val="10"/>
      <color rgb="FF182026"/>
      <name val="Arial"/>
      <family val="2"/>
    </font>
    <font>
      <sz val="10"/>
      <color rgb="FFFF0000"/>
      <name val="Arial"/>
      <family val="2"/>
    </font>
    <font>
      <sz val="10"/>
      <name val="Yu Gothic"/>
      <family val="2"/>
      <charset val="128"/>
    </font>
    <font>
      <sz val="10"/>
      <name val="Arial"/>
      <family val="2"/>
      <charset val="128"/>
    </font>
    <font>
      <sz val="10"/>
      <color rgb="FFFF0000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C4D8ED"/>
        <bgColor indexed="64"/>
      </patternFill>
    </fill>
    <fill>
      <patternFill patternType="solid">
        <fgColor rgb="FF00A1E3"/>
        <bgColor indexed="64"/>
      </patternFill>
    </fill>
    <fill>
      <patternFill patternType="solid">
        <fgColor rgb="FF2973B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16">
    <xf numFmtId="2" fontId="0" fillId="0" borderId="0"/>
    <xf numFmtId="0" fontId="10" fillId="0" borderId="0"/>
    <xf numFmtId="0" fontId="5" fillId="0" borderId="0">
      <alignment vertical="center"/>
    </xf>
    <xf numFmtId="0" fontId="3" fillId="0" borderId="0">
      <alignment vertical="center"/>
    </xf>
    <xf numFmtId="9" fontId="10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/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0" fillId="0" borderId="0"/>
  </cellStyleXfs>
  <cellXfs count="410">
    <xf numFmtId="2" fontId="0" fillId="0" borderId="0" xfId="0"/>
    <xf numFmtId="0" fontId="10" fillId="0" borderId="0" xfId="1"/>
    <xf numFmtId="0" fontId="14" fillId="0" borderId="0" xfId="1" applyFont="1" applyAlignment="1">
      <alignment horizontal="left" vertical="top" wrapText="1"/>
    </xf>
    <xf numFmtId="0" fontId="22" fillId="0" borderId="0" xfId="2" applyFont="1">
      <alignment vertical="center"/>
    </xf>
    <xf numFmtId="0" fontId="22" fillId="0" borderId="14" xfId="2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/>
    </xf>
    <xf numFmtId="0" fontId="22" fillId="0" borderId="13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22" fillId="0" borderId="13" xfId="2" applyFont="1" applyBorder="1" applyAlignment="1">
      <alignment horizontal="center" vertical="center" wrapText="1"/>
    </xf>
    <xf numFmtId="0" fontId="22" fillId="0" borderId="7" xfId="2" applyFont="1" applyBorder="1" applyAlignment="1">
      <alignment horizontal="center" vertical="center"/>
    </xf>
    <xf numFmtId="0" fontId="22" fillId="0" borderId="7" xfId="2" applyFont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22" fillId="0" borderId="16" xfId="2" applyFont="1" applyBorder="1" applyAlignment="1">
      <alignment horizontal="center" vertical="center"/>
    </xf>
    <xf numFmtId="38" fontId="17" fillId="0" borderId="17" xfId="5" applyFont="1" applyFill="1" applyBorder="1" applyAlignment="1">
      <alignment vertical="center"/>
    </xf>
    <xf numFmtId="177" fontId="22" fillId="0" borderId="17" xfId="5" applyNumberFormat="1" applyFont="1" applyFill="1" applyBorder="1" applyAlignment="1">
      <alignment vertical="center"/>
    </xf>
    <xf numFmtId="178" fontId="22" fillId="0" borderId="17" xfId="5" applyNumberFormat="1" applyFont="1" applyFill="1" applyBorder="1" applyAlignment="1">
      <alignment vertical="center"/>
    </xf>
    <xf numFmtId="179" fontId="22" fillId="0" borderId="17" xfId="5" applyNumberFormat="1" applyFont="1" applyFill="1" applyBorder="1" applyAlignment="1">
      <alignment vertical="center"/>
    </xf>
    <xf numFmtId="176" fontId="22" fillId="0" borderId="0" xfId="5" applyNumberFormat="1" applyFont="1" applyFill="1" applyBorder="1" applyAlignment="1">
      <alignment vertical="center"/>
    </xf>
    <xf numFmtId="0" fontId="22" fillId="0" borderId="17" xfId="2" applyFont="1" applyBorder="1">
      <alignment vertical="center"/>
    </xf>
    <xf numFmtId="180" fontId="22" fillId="0" borderId="17" xfId="5" applyNumberFormat="1" applyFont="1" applyFill="1" applyBorder="1" applyAlignment="1">
      <alignment vertical="center"/>
    </xf>
    <xf numFmtId="181" fontId="22" fillId="0" borderId="17" xfId="5" applyNumberFormat="1" applyFont="1" applyFill="1" applyBorder="1" applyAlignment="1">
      <alignment vertical="center"/>
    </xf>
    <xf numFmtId="0" fontId="22" fillId="0" borderId="17" xfId="2" applyFont="1" applyBorder="1" applyAlignment="1">
      <alignment horizontal="center" vertical="center"/>
    </xf>
    <xf numFmtId="40" fontId="22" fillId="0" borderId="17" xfId="5" applyNumberFormat="1" applyFont="1" applyFill="1" applyBorder="1" applyAlignment="1">
      <alignment vertical="center"/>
    </xf>
    <xf numFmtId="0" fontId="22" fillId="0" borderId="18" xfId="2" applyFont="1" applyBorder="1" applyAlignment="1">
      <alignment horizontal="center" vertical="center"/>
    </xf>
    <xf numFmtId="0" fontId="22" fillId="0" borderId="18" xfId="2" applyFont="1" applyBorder="1">
      <alignment vertical="center"/>
    </xf>
    <xf numFmtId="177" fontId="22" fillId="0" borderId="18" xfId="5" applyNumberFormat="1" applyFont="1" applyFill="1" applyBorder="1" applyAlignment="1">
      <alignment vertical="center"/>
    </xf>
    <xf numFmtId="178" fontId="22" fillId="0" borderId="18" xfId="5" applyNumberFormat="1" applyFont="1" applyFill="1" applyBorder="1" applyAlignment="1">
      <alignment vertical="center"/>
    </xf>
    <xf numFmtId="179" fontId="22" fillId="0" borderId="18" xfId="5" applyNumberFormat="1" applyFont="1" applyFill="1" applyBorder="1" applyAlignment="1">
      <alignment vertical="center"/>
    </xf>
    <xf numFmtId="180" fontId="22" fillId="0" borderId="18" xfId="5" applyNumberFormat="1" applyFont="1" applyFill="1" applyBorder="1" applyAlignment="1">
      <alignment vertical="center"/>
    </xf>
    <xf numFmtId="181" fontId="22" fillId="0" borderId="18" xfId="5" applyNumberFormat="1" applyFont="1" applyFill="1" applyBorder="1" applyAlignment="1">
      <alignment vertical="center"/>
    </xf>
    <xf numFmtId="38" fontId="17" fillId="0" borderId="18" xfId="5" applyFont="1" applyFill="1" applyBorder="1" applyAlignment="1">
      <alignment vertical="center"/>
    </xf>
    <xf numFmtId="40" fontId="22" fillId="0" borderId="18" xfId="5" applyNumberFormat="1" applyFont="1" applyFill="1" applyBorder="1" applyAlignment="1">
      <alignment vertical="center"/>
    </xf>
    <xf numFmtId="0" fontId="22" fillId="0" borderId="19" xfId="2" applyFont="1" applyBorder="1">
      <alignment vertical="center"/>
    </xf>
    <xf numFmtId="178" fontId="22" fillId="0" borderId="19" xfId="5" applyNumberFormat="1" applyFont="1" applyFill="1" applyBorder="1" applyAlignment="1">
      <alignment vertical="center"/>
    </xf>
    <xf numFmtId="179" fontId="22" fillId="0" borderId="19" xfId="5" applyNumberFormat="1" applyFont="1" applyFill="1" applyBorder="1" applyAlignment="1">
      <alignment vertical="center"/>
    </xf>
    <xf numFmtId="38" fontId="17" fillId="0" borderId="19" xfId="5" applyFont="1" applyFill="1" applyBorder="1" applyAlignment="1">
      <alignment vertical="center"/>
    </xf>
    <xf numFmtId="40" fontId="22" fillId="0" borderId="19" xfId="5" applyNumberFormat="1" applyFont="1" applyFill="1" applyBorder="1" applyAlignment="1">
      <alignment vertical="center"/>
    </xf>
    <xf numFmtId="177" fontId="22" fillId="0" borderId="16" xfId="5" applyNumberFormat="1" applyFont="1" applyFill="1" applyBorder="1" applyAlignment="1">
      <alignment vertical="center"/>
    </xf>
    <xf numFmtId="0" fontId="22" fillId="0" borderId="16" xfId="2" applyFont="1" applyBorder="1">
      <alignment vertical="center"/>
    </xf>
    <xf numFmtId="0" fontId="22" fillId="0" borderId="20" xfId="2" applyFont="1" applyBorder="1" applyAlignment="1">
      <alignment horizontal="center" vertical="center"/>
    </xf>
    <xf numFmtId="0" fontId="22" fillId="0" borderId="20" xfId="2" applyFont="1" applyBorder="1">
      <alignment vertical="center"/>
    </xf>
    <xf numFmtId="178" fontId="22" fillId="0" borderId="20" xfId="5" applyNumberFormat="1" applyFont="1" applyFill="1" applyBorder="1" applyAlignment="1">
      <alignment vertical="center"/>
    </xf>
    <xf numFmtId="179" fontId="22" fillId="0" borderId="20" xfId="5" applyNumberFormat="1" applyFont="1" applyFill="1" applyBorder="1" applyAlignment="1">
      <alignment vertical="center"/>
    </xf>
    <xf numFmtId="180" fontId="22" fillId="0" borderId="20" xfId="5" applyNumberFormat="1" applyFont="1" applyFill="1" applyBorder="1" applyAlignment="1">
      <alignment vertical="center"/>
    </xf>
    <xf numFmtId="181" fontId="22" fillId="0" borderId="20" xfId="5" applyNumberFormat="1" applyFont="1" applyFill="1" applyBorder="1" applyAlignment="1">
      <alignment vertical="center"/>
    </xf>
    <xf numFmtId="38" fontId="17" fillId="0" borderId="20" xfId="5" applyFont="1" applyFill="1" applyBorder="1" applyAlignment="1">
      <alignment vertical="center"/>
    </xf>
    <xf numFmtId="40" fontId="22" fillId="0" borderId="20" xfId="5" applyNumberFormat="1" applyFont="1" applyFill="1" applyBorder="1" applyAlignment="1">
      <alignment vertical="center"/>
    </xf>
    <xf numFmtId="0" fontId="25" fillId="0" borderId="21" xfId="2" applyFont="1" applyBorder="1" applyAlignment="1">
      <alignment horizontal="center" vertical="center"/>
    </xf>
    <xf numFmtId="0" fontId="22" fillId="0" borderId="21" xfId="2" applyFont="1" applyBorder="1" applyAlignment="1">
      <alignment horizontal="center" vertical="center"/>
    </xf>
    <xf numFmtId="177" fontId="22" fillId="0" borderId="21" xfId="5" applyNumberFormat="1" applyFont="1" applyFill="1" applyBorder="1" applyAlignment="1">
      <alignment vertical="center"/>
    </xf>
    <xf numFmtId="178" fontId="22" fillId="0" borderId="21" xfId="5" applyNumberFormat="1" applyFont="1" applyFill="1" applyBorder="1" applyAlignment="1">
      <alignment vertical="center"/>
    </xf>
    <xf numFmtId="179" fontId="22" fillId="0" borderId="21" xfId="5" applyNumberFormat="1" applyFont="1" applyFill="1" applyBorder="1" applyAlignment="1">
      <alignment vertical="center"/>
    </xf>
    <xf numFmtId="180" fontId="22" fillId="0" borderId="21" xfId="5" applyNumberFormat="1" applyFont="1" applyFill="1" applyBorder="1" applyAlignment="1">
      <alignment vertical="center"/>
    </xf>
    <xf numFmtId="181" fontId="22" fillId="0" borderId="21" xfId="5" applyNumberFormat="1" applyFont="1" applyFill="1" applyBorder="1" applyAlignment="1">
      <alignment vertical="center"/>
    </xf>
    <xf numFmtId="0" fontId="25" fillId="0" borderId="13" xfId="2" applyFont="1" applyBorder="1" applyAlignment="1">
      <alignment horizontal="center" vertical="center"/>
    </xf>
    <xf numFmtId="40" fontId="22" fillId="0" borderId="13" xfId="5" applyNumberFormat="1" applyFont="1" applyFill="1" applyBorder="1" applyAlignment="1">
      <alignment vertical="center"/>
    </xf>
    <xf numFmtId="0" fontId="16" fillId="0" borderId="11" xfId="2" applyFont="1" applyBorder="1" applyAlignment="1">
      <alignment horizontal="center" vertical="center"/>
    </xf>
    <xf numFmtId="0" fontId="22" fillId="0" borderId="11" xfId="2" applyFont="1" applyBorder="1">
      <alignment vertical="center"/>
    </xf>
    <xf numFmtId="179" fontId="22" fillId="0" borderId="11" xfId="5" applyNumberFormat="1" applyFont="1" applyFill="1" applyBorder="1" applyAlignment="1">
      <alignment vertical="center"/>
    </xf>
    <xf numFmtId="181" fontId="17" fillId="0" borderId="11" xfId="5" applyNumberFormat="1" applyFont="1" applyFill="1" applyBorder="1" applyAlignment="1">
      <alignment vertical="center"/>
    </xf>
    <xf numFmtId="181" fontId="22" fillId="0" borderId="6" xfId="5" applyNumberFormat="1" applyFont="1" applyFill="1" applyBorder="1" applyAlignment="1">
      <alignment vertical="center"/>
    </xf>
    <xf numFmtId="181" fontId="22" fillId="0" borderId="3" xfId="5" applyNumberFormat="1" applyFont="1" applyFill="1" applyBorder="1" applyAlignment="1">
      <alignment vertical="center"/>
    </xf>
    <xf numFmtId="40" fontId="22" fillId="0" borderId="0" xfId="5" applyNumberFormat="1" applyFont="1" applyFill="1" applyBorder="1" applyAlignment="1">
      <alignment vertical="center"/>
    </xf>
    <xf numFmtId="179" fontId="22" fillId="0" borderId="0" xfId="5" applyNumberFormat="1" applyFont="1" applyFill="1" applyBorder="1" applyAlignment="1">
      <alignment vertical="center"/>
    </xf>
    <xf numFmtId="181" fontId="22" fillId="0" borderId="0" xfId="5" applyNumberFormat="1" applyFont="1" applyFill="1" applyBorder="1" applyAlignment="1">
      <alignment vertical="center"/>
    </xf>
    <xf numFmtId="0" fontId="16" fillId="0" borderId="0" xfId="2" applyFont="1">
      <alignment vertical="center"/>
    </xf>
    <xf numFmtId="0" fontId="18" fillId="0" borderId="0" xfId="2" applyFont="1">
      <alignment vertical="center"/>
    </xf>
    <xf numFmtId="182" fontId="22" fillId="0" borderId="0" xfId="2" applyNumberFormat="1" applyFont="1">
      <alignment vertical="center"/>
    </xf>
    <xf numFmtId="0" fontId="16" fillId="0" borderId="0" xfId="10"/>
    <xf numFmtId="0" fontId="26" fillId="0" borderId="0" xfId="10" applyFont="1" applyAlignment="1">
      <alignment horizontal="left"/>
    </xf>
    <xf numFmtId="0" fontId="27" fillId="2" borderId="22" xfId="10" applyFont="1" applyFill="1" applyBorder="1" applyAlignment="1">
      <alignment horizontal="right"/>
    </xf>
    <xf numFmtId="0" fontId="28" fillId="3" borderId="22" xfId="10" applyFont="1" applyFill="1" applyBorder="1" applyAlignment="1">
      <alignment horizontal="center"/>
    </xf>
    <xf numFmtId="0" fontId="29" fillId="4" borderId="22" xfId="10" applyFont="1" applyFill="1" applyBorder="1" applyAlignment="1">
      <alignment vertical="top" wrapText="1"/>
    </xf>
    <xf numFmtId="0" fontId="27" fillId="0" borderId="22" xfId="10" applyFont="1" applyBorder="1" applyAlignment="1">
      <alignment horizontal="right"/>
    </xf>
    <xf numFmtId="0" fontId="30" fillId="4" borderId="22" xfId="10" applyFont="1" applyFill="1" applyBorder="1" applyAlignment="1">
      <alignment wrapText="1"/>
    </xf>
    <xf numFmtId="0" fontId="31" fillId="5" borderId="22" xfId="10" applyFont="1" applyFill="1" applyBorder="1" applyAlignment="1">
      <alignment horizontal="center" vertical="top" wrapText="1"/>
    </xf>
    <xf numFmtId="0" fontId="33" fillId="0" borderId="22" xfId="10" applyFont="1" applyBorder="1" applyAlignment="1">
      <alignment horizontal="left" wrapText="1"/>
    </xf>
    <xf numFmtId="0" fontId="27" fillId="0" borderId="22" xfId="10" applyFont="1" applyBorder="1"/>
    <xf numFmtId="0" fontId="16" fillId="0" borderId="0" xfId="11" applyFont="1">
      <alignment vertical="center"/>
    </xf>
    <xf numFmtId="0" fontId="35" fillId="0" borderId="0" xfId="11" applyFont="1" applyAlignment="1">
      <alignment horizontal="center" vertical="center"/>
    </xf>
    <xf numFmtId="0" fontId="16" fillId="0" borderId="0" xfId="11" applyFont="1" applyAlignment="1">
      <alignment horizontal="center" vertical="center"/>
    </xf>
    <xf numFmtId="0" fontId="36" fillId="0" borderId="0" xfId="11" applyFont="1">
      <alignment vertical="center"/>
    </xf>
    <xf numFmtId="0" fontId="16" fillId="0" borderId="0" xfId="11" applyFont="1" applyAlignment="1">
      <alignment horizontal="right" vertical="center"/>
    </xf>
    <xf numFmtId="0" fontId="16" fillId="0" borderId="13" xfId="11" applyFont="1" applyBorder="1" applyAlignment="1">
      <alignment horizontal="center" vertical="center"/>
    </xf>
    <xf numFmtId="0" fontId="16" fillId="0" borderId="3" xfId="11" applyFont="1" applyBorder="1">
      <alignment vertical="center"/>
    </xf>
    <xf numFmtId="0" fontId="16" fillId="7" borderId="3" xfId="11" applyFont="1" applyFill="1" applyBorder="1">
      <alignment vertical="center"/>
    </xf>
    <xf numFmtId="3" fontId="16" fillId="7" borderId="6" xfId="11" applyNumberFormat="1" applyFont="1" applyFill="1" applyBorder="1" applyAlignment="1">
      <alignment horizontal="right" vertical="center"/>
    </xf>
    <xf numFmtId="3" fontId="16" fillId="7" borderId="11" xfId="4" applyNumberFormat="1" applyFont="1" applyFill="1" applyBorder="1" applyAlignment="1">
      <alignment horizontal="right" vertical="center"/>
    </xf>
    <xf numFmtId="3" fontId="16" fillId="7" borderId="3" xfId="11" applyNumberFormat="1" applyFont="1" applyFill="1" applyBorder="1" applyAlignment="1">
      <alignment horizontal="right" vertical="center"/>
    </xf>
    <xf numFmtId="183" fontId="16" fillId="7" borderId="11" xfId="4" applyNumberFormat="1" applyFont="1" applyFill="1" applyBorder="1" applyAlignment="1">
      <alignment horizontal="right" vertical="center"/>
    </xf>
    <xf numFmtId="184" fontId="16" fillId="7" borderId="11" xfId="4" applyNumberFormat="1" applyFont="1" applyFill="1" applyBorder="1" applyAlignment="1">
      <alignment horizontal="right" vertical="center"/>
    </xf>
    <xf numFmtId="0" fontId="16" fillId="7" borderId="3" xfId="11" applyFont="1" applyFill="1" applyBorder="1" applyAlignment="1">
      <alignment horizontal="left" vertical="center"/>
    </xf>
    <xf numFmtId="3" fontId="16" fillId="7" borderId="5" xfId="11" applyNumberFormat="1" applyFont="1" applyFill="1" applyBorder="1" applyAlignment="1">
      <alignment horizontal="right" vertical="center"/>
    </xf>
    <xf numFmtId="3" fontId="16" fillId="7" borderId="5" xfId="4" applyNumberFormat="1" applyFont="1" applyFill="1" applyBorder="1" applyAlignment="1">
      <alignment horizontal="right" vertical="center"/>
    </xf>
    <xf numFmtId="3" fontId="16" fillId="7" borderId="4" xfId="11" applyNumberFormat="1" applyFont="1" applyFill="1" applyBorder="1" applyAlignment="1">
      <alignment horizontal="right" vertical="center"/>
    </xf>
    <xf numFmtId="183" fontId="16" fillId="7" borderId="5" xfId="4" applyNumberFormat="1" applyFont="1" applyFill="1" applyBorder="1" applyAlignment="1">
      <alignment horizontal="right" vertical="center"/>
    </xf>
    <xf numFmtId="184" fontId="16" fillId="7" borderId="5" xfId="4" applyNumberFormat="1" applyFont="1" applyFill="1" applyBorder="1" applyAlignment="1">
      <alignment horizontal="right" vertical="center"/>
    </xf>
    <xf numFmtId="0" fontId="16" fillId="7" borderId="3" xfId="11" applyFont="1" applyFill="1" applyBorder="1" applyAlignment="1">
      <alignment horizontal="center" vertical="center"/>
    </xf>
    <xf numFmtId="0" fontId="37" fillId="7" borderId="0" xfId="11" applyFont="1" applyFill="1" applyAlignment="1">
      <alignment horizontal="left" vertical="center"/>
    </xf>
    <xf numFmtId="3" fontId="16" fillId="7" borderId="6" xfId="4" applyNumberFormat="1" applyFont="1" applyFill="1" applyBorder="1" applyAlignment="1">
      <alignment horizontal="right" vertical="center"/>
    </xf>
    <xf numFmtId="183" fontId="16" fillId="7" borderId="6" xfId="4" applyNumberFormat="1" applyFont="1" applyFill="1" applyBorder="1" applyAlignment="1">
      <alignment horizontal="right" vertical="center"/>
    </xf>
    <xf numFmtId="184" fontId="16" fillId="7" borderId="6" xfId="4" applyNumberFormat="1" applyFont="1" applyFill="1" applyBorder="1" applyAlignment="1">
      <alignment horizontal="right" vertical="center"/>
    </xf>
    <xf numFmtId="0" fontId="37" fillId="7" borderId="0" xfId="11" applyFont="1" applyFill="1">
      <alignment vertical="center"/>
    </xf>
    <xf numFmtId="0" fontId="16" fillId="7" borderId="9" xfId="11" applyFont="1" applyFill="1" applyBorder="1">
      <alignment vertical="center"/>
    </xf>
    <xf numFmtId="0" fontId="18" fillId="7" borderId="10" xfId="11" applyFont="1" applyFill="1" applyBorder="1">
      <alignment vertical="center"/>
    </xf>
    <xf numFmtId="3" fontId="16" fillId="7" borderId="11" xfId="11" applyNumberFormat="1" applyFont="1" applyFill="1" applyBorder="1" applyAlignment="1">
      <alignment horizontal="right" vertical="center"/>
    </xf>
    <xf numFmtId="3" fontId="16" fillId="7" borderId="9" xfId="11" applyNumberFormat="1" applyFont="1" applyFill="1" applyBorder="1" applyAlignment="1">
      <alignment horizontal="right" vertical="center"/>
    </xf>
    <xf numFmtId="0" fontId="16" fillId="7" borderId="11" xfId="11" applyFont="1" applyFill="1" applyBorder="1">
      <alignment vertical="center"/>
    </xf>
    <xf numFmtId="183" fontId="16" fillId="7" borderId="13" xfId="4" applyNumberFormat="1" applyFont="1" applyFill="1" applyBorder="1" applyAlignment="1">
      <alignment horizontal="right" vertical="center"/>
    </xf>
    <xf numFmtId="3" fontId="16" fillId="7" borderId="5" xfId="11" quotePrefix="1" applyNumberFormat="1" applyFont="1" applyFill="1" applyBorder="1" applyAlignment="1">
      <alignment horizontal="right" vertical="center"/>
    </xf>
    <xf numFmtId="183" fontId="16" fillId="7" borderId="4" xfId="11" quotePrefix="1" applyNumberFormat="1" applyFont="1" applyFill="1" applyBorder="1" applyAlignment="1">
      <alignment horizontal="right" vertical="center"/>
    </xf>
    <xf numFmtId="0" fontId="16" fillId="7" borderId="4" xfId="11" applyFont="1" applyFill="1" applyBorder="1">
      <alignment vertical="center"/>
    </xf>
    <xf numFmtId="185" fontId="16" fillId="7" borderId="6" xfId="11" applyNumberFormat="1" applyFont="1" applyFill="1" applyBorder="1" applyAlignment="1">
      <alignment horizontal="right" vertical="center"/>
    </xf>
    <xf numFmtId="185" fontId="16" fillId="7" borderId="3" xfId="11" applyNumberFormat="1" applyFont="1" applyFill="1" applyBorder="1" applyAlignment="1">
      <alignment horizontal="right" vertical="center"/>
    </xf>
    <xf numFmtId="185" fontId="16" fillId="7" borderId="11" xfId="4" applyNumberFormat="1" applyFont="1" applyFill="1" applyBorder="1" applyAlignment="1">
      <alignment horizontal="right" vertical="center"/>
    </xf>
    <xf numFmtId="185" fontId="16" fillId="7" borderId="6" xfId="4" applyNumberFormat="1" applyFont="1" applyFill="1" applyBorder="1" applyAlignment="1">
      <alignment horizontal="right" vertical="center"/>
    </xf>
    <xf numFmtId="0" fontId="16" fillId="8" borderId="4" xfId="11" applyFont="1" applyFill="1" applyBorder="1">
      <alignment vertical="center"/>
    </xf>
    <xf numFmtId="3" fontId="16" fillId="8" borderId="5" xfId="11" quotePrefix="1" applyNumberFormat="1" applyFont="1" applyFill="1" applyBorder="1" applyAlignment="1">
      <alignment horizontal="right" vertical="center"/>
    </xf>
    <xf numFmtId="3" fontId="16" fillId="8" borderId="5" xfId="4" applyNumberFormat="1" applyFont="1" applyFill="1" applyBorder="1" applyAlignment="1">
      <alignment horizontal="right" vertical="center"/>
    </xf>
    <xf numFmtId="183" fontId="16" fillId="8" borderId="4" xfId="11" quotePrefix="1" applyNumberFormat="1" applyFont="1" applyFill="1" applyBorder="1" applyAlignment="1">
      <alignment horizontal="right" vertical="center"/>
    </xf>
    <xf numFmtId="183" fontId="16" fillId="8" borderId="5" xfId="4" applyNumberFormat="1" applyFont="1" applyFill="1" applyBorder="1" applyAlignment="1">
      <alignment horizontal="right" vertical="center"/>
    </xf>
    <xf numFmtId="184" fontId="16" fillId="8" borderId="5" xfId="4" applyNumberFormat="1" applyFont="1" applyFill="1" applyBorder="1" applyAlignment="1">
      <alignment horizontal="right" vertical="center"/>
    </xf>
    <xf numFmtId="183" fontId="16" fillId="8" borderId="5" xfId="11" quotePrefix="1" applyNumberFormat="1" applyFont="1" applyFill="1" applyBorder="1" applyAlignment="1">
      <alignment horizontal="right" vertical="center"/>
    </xf>
    <xf numFmtId="0" fontId="16" fillId="8" borderId="3" xfId="11" applyFont="1" applyFill="1" applyBorder="1">
      <alignment vertical="center"/>
    </xf>
    <xf numFmtId="3" fontId="16" fillId="8" borderId="6" xfId="11" quotePrefix="1" applyNumberFormat="1" applyFont="1" applyFill="1" applyBorder="1" applyAlignment="1">
      <alignment horizontal="right" vertical="center"/>
    </xf>
    <xf numFmtId="3" fontId="16" fillId="8" borderId="6" xfId="4" applyNumberFormat="1" applyFont="1" applyFill="1" applyBorder="1" applyAlignment="1">
      <alignment horizontal="right" vertical="center"/>
    </xf>
    <xf numFmtId="183" fontId="16" fillId="8" borderId="3" xfId="11" quotePrefix="1" applyNumberFormat="1" applyFont="1" applyFill="1" applyBorder="1" applyAlignment="1">
      <alignment horizontal="right" vertical="center"/>
    </xf>
    <xf numFmtId="183" fontId="16" fillId="8" borderId="6" xfId="4" applyNumberFormat="1" applyFont="1" applyFill="1" applyBorder="1" applyAlignment="1">
      <alignment horizontal="right" vertical="center"/>
    </xf>
    <xf numFmtId="184" fontId="16" fillId="8" borderId="6" xfId="4" applyNumberFormat="1" applyFont="1" applyFill="1" applyBorder="1" applyAlignment="1">
      <alignment horizontal="right" vertical="center"/>
    </xf>
    <xf numFmtId="183" fontId="16" fillId="8" borderId="6" xfId="11" quotePrefix="1" applyNumberFormat="1" applyFont="1" applyFill="1" applyBorder="1" applyAlignment="1">
      <alignment horizontal="right" vertical="center"/>
    </xf>
    <xf numFmtId="3" fontId="16" fillId="8" borderId="11" xfId="11" quotePrefix="1" applyNumberFormat="1" applyFont="1" applyFill="1" applyBorder="1" applyAlignment="1">
      <alignment horizontal="right" vertical="center"/>
    </xf>
    <xf numFmtId="3" fontId="16" fillId="8" borderId="11" xfId="4" applyNumberFormat="1" applyFont="1" applyFill="1" applyBorder="1" applyAlignment="1">
      <alignment horizontal="right" vertical="center"/>
    </xf>
    <xf numFmtId="183" fontId="16" fillId="8" borderId="9" xfId="11" quotePrefix="1" applyNumberFormat="1" applyFont="1" applyFill="1" applyBorder="1" applyAlignment="1">
      <alignment horizontal="right" vertical="center"/>
    </xf>
    <xf numFmtId="183" fontId="16" fillId="8" borderId="11" xfId="4" applyNumberFormat="1" applyFont="1" applyFill="1" applyBorder="1" applyAlignment="1">
      <alignment horizontal="right" vertical="center"/>
    </xf>
    <xf numFmtId="184" fontId="16" fillId="8" borderId="11" xfId="4" applyNumberFormat="1" applyFont="1" applyFill="1" applyBorder="1" applyAlignment="1">
      <alignment horizontal="right" vertical="center"/>
    </xf>
    <xf numFmtId="183" fontId="16" fillId="8" borderId="11" xfId="11" quotePrefix="1" applyNumberFormat="1" applyFont="1" applyFill="1" applyBorder="1" applyAlignment="1">
      <alignment horizontal="right" vertical="center"/>
    </xf>
    <xf numFmtId="0" fontId="16" fillId="9" borderId="4" xfId="11" applyFont="1" applyFill="1" applyBorder="1">
      <alignment vertical="center"/>
    </xf>
    <xf numFmtId="3" fontId="16" fillId="9" borderId="5" xfId="11" quotePrefix="1" applyNumberFormat="1" applyFont="1" applyFill="1" applyBorder="1" applyAlignment="1">
      <alignment horizontal="right" vertical="center"/>
    </xf>
    <xf numFmtId="3" fontId="16" fillId="9" borderId="5" xfId="4" applyNumberFormat="1" applyFont="1" applyFill="1" applyBorder="1" applyAlignment="1">
      <alignment horizontal="right" vertical="center"/>
    </xf>
    <xf numFmtId="183" fontId="16" fillId="9" borderId="5" xfId="11" quotePrefix="1" applyNumberFormat="1" applyFont="1" applyFill="1" applyBorder="1" applyAlignment="1">
      <alignment horizontal="right" vertical="center"/>
    </xf>
    <xf numFmtId="183" fontId="16" fillId="9" borderId="5" xfId="4" applyNumberFormat="1" applyFont="1" applyFill="1" applyBorder="1" applyAlignment="1">
      <alignment horizontal="right" vertical="center"/>
    </xf>
    <xf numFmtId="184" fontId="16" fillId="9" borderId="5" xfId="4" applyNumberFormat="1" applyFont="1" applyFill="1" applyBorder="1" applyAlignment="1">
      <alignment horizontal="right" vertical="center"/>
    </xf>
    <xf numFmtId="0" fontId="16" fillId="9" borderId="3" xfId="11" applyFont="1" applyFill="1" applyBorder="1">
      <alignment vertical="center"/>
    </xf>
    <xf numFmtId="3" fontId="16" fillId="9" borderId="6" xfId="11" quotePrefix="1" applyNumberFormat="1" applyFont="1" applyFill="1" applyBorder="1" applyAlignment="1">
      <alignment horizontal="right" vertical="center"/>
    </xf>
    <xf numFmtId="3" fontId="16" fillId="9" borderId="6" xfId="4" applyNumberFormat="1" applyFont="1" applyFill="1" applyBorder="1" applyAlignment="1">
      <alignment horizontal="right" vertical="center"/>
    </xf>
    <xf numFmtId="183" fontId="16" fillId="9" borderId="6" xfId="11" quotePrefix="1" applyNumberFormat="1" applyFont="1" applyFill="1" applyBorder="1" applyAlignment="1">
      <alignment horizontal="right" vertical="center"/>
    </xf>
    <xf numFmtId="183" fontId="16" fillId="9" borderId="6" xfId="4" applyNumberFormat="1" applyFont="1" applyFill="1" applyBorder="1" applyAlignment="1">
      <alignment horizontal="right" vertical="center"/>
    </xf>
    <xf numFmtId="184" fontId="16" fillId="9" borderId="6" xfId="4" applyNumberFormat="1" applyFont="1" applyFill="1" applyBorder="1" applyAlignment="1">
      <alignment horizontal="right" vertical="center"/>
    </xf>
    <xf numFmtId="3" fontId="16" fillId="9" borderId="11" xfId="11" quotePrefix="1" applyNumberFormat="1" applyFont="1" applyFill="1" applyBorder="1" applyAlignment="1">
      <alignment horizontal="right" vertical="center"/>
    </xf>
    <xf numFmtId="3" fontId="16" fillId="9" borderId="11" xfId="4" applyNumberFormat="1" applyFont="1" applyFill="1" applyBorder="1" applyAlignment="1">
      <alignment horizontal="right" vertical="center"/>
    </xf>
    <xf numFmtId="183" fontId="16" fillId="9" borderId="11" xfId="11" quotePrefix="1" applyNumberFormat="1" applyFont="1" applyFill="1" applyBorder="1" applyAlignment="1">
      <alignment horizontal="right" vertical="center"/>
    </xf>
    <xf numFmtId="183" fontId="16" fillId="9" borderId="11" xfId="4" applyNumberFormat="1" applyFont="1" applyFill="1" applyBorder="1" applyAlignment="1">
      <alignment horizontal="right" vertical="center"/>
    </xf>
    <xf numFmtId="184" fontId="16" fillId="9" borderId="11" xfId="4" applyNumberFormat="1" applyFont="1" applyFill="1" applyBorder="1" applyAlignment="1">
      <alignment horizontal="right" vertical="center"/>
    </xf>
    <xf numFmtId="3" fontId="16" fillId="10" borderId="5" xfId="11" applyNumberFormat="1" applyFont="1" applyFill="1" applyBorder="1" applyAlignment="1">
      <alignment horizontal="right" vertical="center"/>
    </xf>
    <xf numFmtId="3" fontId="16" fillId="10" borderId="5" xfId="11" quotePrefix="1" applyNumberFormat="1" applyFont="1" applyFill="1" applyBorder="1" applyAlignment="1">
      <alignment horizontal="right" vertical="center"/>
    </xf>
    <xf numFmtId="3" fontId="16" fillId="10" borderId="13" xfId="4" applyNumberFormat="1" applyFont="1" applyFill="1" applyBorder="1" applyAlignment="1">
      <alignment horizontal="right" vertical="center"/>
    </xf>
    <xf numFmtId="183" fontId="16" fillId="10" borderId="4" xfId="11" quotePrefix="1" applyNumberFormat="1" applyFont="1" applyFill="1" applyBorder="1" applyAlignment="1">
      <alignment horizontal="right" vertical="center"/>
    </xf>
    <xf numFmtId="183" fontId="16" fillId="10" borderId="13" xfId="4" applyNumberFormat="1" applyFont="1" applyFill="1" applyBorder="1" applyAlignment="1">
      <alignment horizontal="right" vertical="center"/>
    </xf>
    <xf numFmtId="184" fontId="16" fillId="10" borderId="13" xfId="4" applyNumberFormat="1" applyFont="1" applyFill="1" applyBorder="1" applyAlignment="1">
      <alignment horizontal="right" vertical="center"/>
    </xf>
    <xf numFmtId="183" fontId="16" fillId="10" borderId="5" xfId="11" quotePrefix="1" applyNumberFormat="1" applyFont="1" applyFill="1" applyBorder="1" applyAlignment="1">
      <alignment horizontal="right" vertical="center"/>
    </xf>
    <xf numFmtId="3" fontId="16" fillId="0" borderId="5" xfId="11" quotePrefix="1" applyNumberFormat="1" applyFont="1" applyBorder="1" applyAlignment="1">
      <alignment horizontal="right" vertical="center"/>
    </xf>
    <xf numFmtId="3" fontId="16" fillId="0" borderId="5" xfId="4" applyNumberFormat="1" applyFont="1" applyFill="1" applyBorder="1" applyAlignment="1">
      <alignment horizontal="right" vertical="center"/>
    </xf>
    <xf numFmtId="183" fontId="16" fillId="0" borderId="4" xfId="11" quotePrefix="1" applyNumberFormat="1" applyFont="1" applyBorder="1" applyAlignment="1">
      <alignment horizontal="right" vertical="center"/>
    </xf>
    <xf numFmtId="183" fontId="16" fillId="0" borderId="5" xfId="4" applyNumberFormat="1" applyFont="1" applyFill="1" applyBorder="1" applyAlignment="1">
      <alignment horizontal="right" vertical="center"/>
    </xf>
    <xf numFmtId="184" fontId="16" fillId="0" borderId="5" xfId="4" applyNumberFormat="1" applyFont="1" applyFill="1" applyBorder="1" applyAlignment="1">
      <alignment horizontal="right" vertical="center"/>
    </xf>
    <xf numFmtId="183" fontId="16" fillId="0" borderId="5" xfId="11" quotePrefix="1" applyNumberFormat="1" applyFont="1" applyBorder="1" applyAlignment="1">
      <alignment horizontal="right" vertical="center"/>
    </xf>
    <xf numFmtId="0" fontId="16" fillId="0" borderId="9" xfId="11" applyFont="1" applyBorder="1">
      <alignment vertical="center"/>
    </xf>
    <xf numFmtId="185" fontId="16" fillId="0" borderId="11" xfId="11" applyNumberFormat="1" applyFont="1" applyBorder="1" applyAlignment="1">
      <alignment horizontal="right" vertical="center"/>
    </xf>
    <xf numFmtId="184" fontId="16" fillId="0" borderId="6" xfId="4" applyNumberFormat="1" applyFont="1" applyFill="1" applyBorder="1" applyAlignment="1">
      <alignment horizontal="right" vertical="center"/>
    </xf>
    <xf numFmtId="185" fontId="16" fillId="0" borderId="9" xfId="11" applyNumberFormat="1" applyFont="1" applyBorder="1" applyAlignment="1">
      <alignment horizontal="right" vertical="center"/>
    </xf>
    <xf numFmtId="185" fontId="16" fillId="0" borderId="11" xfId="4" applyNumberFormat="1" applyFont="1" applyFill="1" applyBorder="1" applyAlignment="1">
      <alignment horizontal="right" vertical="center"/>
    </xf>
    <xf numFmtId="185" fontId="16" fillId="0" borderId="6" xfId="4" applyNumberFormat="1" applyFont="1" applyFill="1" applyBorder="1" applyAlignment="1">
      <alignment horizontal="right" vertical="center"/>
    </xf>
    <xf numFmtId="3" fontId="16" fillId="0" borderId="11" xfId="11" applyNumberFormat="1" applyFont="1" applyBorder="1" applyAlignment="1">
      <alignment horizontal="right" vertical="center"/>
    </xf>
    <xf numFmtId="184" fontId="16" fillId="0" borderId="13" xfId="4" applyNumberFormat="1" applyFont="1" applyFill="1" applyBorder="1" applyAlignment="1">
      <alignment horizontal="right" vertical="center"/>
    </xf>
    <xf numFmtId="3" fontId="16" fillId="0" borderId="9" xfId="11" applyNumberFormat="1" applyFont="1" applyBorder="1" applyAlignment="1">
      <alignment horizontal="right" vertical="center"/>
    </xf>
    <xf numFmtId="183" fontId="16" fillId="0" borderId="13" xfId="4" applyNumberFormat="1" applyFont="1" applyFill="1" applyBorder="1" applyAlignment="1">
      <alignment horizontal="right" vertical="center"/>
    </xf>
    <xf numFmtId="3" fontId="16" fillId="0" borderId="13" xfId="4" applyNumberFormat="1" applyFont="1" applyFill="1" applyBorder="1" applyAlignment="1">
      <alignment horizontal="right" vertical="center"/>
    </xf>
    <xf numFmtId="0" fontId="16" fillId="0" borderId="9" xfId="11" applyFont="1" applyBorder="1" applyAlignment="1">
      <alignment horizontal="center" vertical="center"/>
    </xf>
    <xf numFmtId="0" fontId="16" fillId="0" borderId="11" xfId="11" applyFont="1" applyBorder="1" applyAlignment="1">
      <alignment horizontal="center" vertical="center"/>
    </xf>
    <xf numFmtId="184" fontId="16" fillId="7" borderId="13" xfId="4" applyNumberFormat="1" applyFont="1" applyFill="1" applyBorder="1" applyAlignment="1">
      <alignment horizontal="right" vertical="center"/>
    </xf>
    <xf numFmtId="183" fontId="16" fillId="9" borderId="4" xfId="11" quotePrefix="1" applyNumberFormat="1" applyFont="1" applyFill="1" applyBorder="1" applyAlignment="1">
      <alignment horizontal="right" vertical="center"/>
    </xf>
    <xf numFmtId="183" fontId="16" fillId="9" borderId="3" xfId="11" quotePrefix="1" applyNumberFormat="1" applyFont="1" applyFill="1" applyBorder="1" applyAlignment="1">
      <alignment horizontal="right" vertical="center"/>
    </xf>
    <xf numFmtId="183" fontId="16" fillId="9" borderId="9" xfId="11" quotePrefix="1" applyNumberFormat="1" applyFont="1" applyFill="1" applyBorder="1" applyAlignment="1">
      <alignment horizontal="right" vertical="center"/>
    </xf>
    <xf numFmtId="183" fontId="16" fillId="10" borderId="4" xfId="11" applyNumberFormat="1" applyFont="1" applyFill="1" applyBorder="1" applyAlignment="1">
      <alignment horizontal="right" vertical="center"/>
    </xf>
    <xf numFmtId="184" fontId="16" fillId="0" borderId="11" xfId="4" applyNumberFormat="1" applyFont="1" applyFill="1" applyBorder="1" applyAlignment="1">
      <alignment horizontal="right" vertical="center"/>
    </xf>
    <xf numFmtId="4" fontId="16" fillId="0" borderId="0" xfId="11" applyNumberFormat="1" applyFont="1">
      <alignment vertical="center"/>
    </xf>
    <xf numFmtId="0" fontId="38" fillId="0" borderId="0" xfId="11" applyFont="1">
      <alignment vertical="center"/>
    </xf>
    <xf numFmtId="186" fontId="27" fillId="0" borderId="22" xfId="10" applyNumberFormat="1" applyFont="1" applyBorder="1" applyAlignment="1">
      <alignment horizontal="right"/>
    </xf>
    <xf numFmtId="186" fontId="27" fillId="2" borderId="22" xfId="10" applyNumberFormat="1" applyFont="1" applyFill="1" applyBorder="1" applyAlignment="1">
      <alignment horizontal="right"/>
    </xf>
    <xf numFmtId="2" fontId="16" fillId="0" borderId="0" xfId="0" applyFont="1" applyAlignment="1">
      <alignment vertical="center"/>
    </xf>
    <xf numFmtId="2" fontId="36" fillId="0" borderId="0" xfId="0" applyFont="1" applyAlignment="1">
      <alignment vertical="center"/>
    </xf>
    <xf numFmtId="2" fontId="16" fillId="0" borderId="13" xfId="0" applyFont="1" applyBorder="1" applyAlignment="1">
      <alignment horizontal="center" vertical="center"/>
    </xf>
    <xf numFmtId="2" fontId="16" fillId="0" borderId="3" xfId="0" applyFont="1" applyBorder="1" applyAlignment="1">
      <alignment vertical="center"/>
    </xf>
    <xf numFmtId="2" fontId="16" fillId="7" borderId="3" xfId="0" applyFont="1" applyFill="1" applyBorder="1" applyAlignment="1">
      <alignment vertical="center"/>
    </xf>
    <xf numFmtId="2" fontId="16" fillId="7" borderId="3" xfId="0" applyFont="1" applyFill="1" applyBorder="1" applyAlignment="1">
      <alignment horizontal="center" vertical="center"/>
    </xf>
    <xf numFmtId="2" fontId="16" fillId="7" borderId="4" xfId="0" applyFont="1" applyFill="1" applyBorder="1" applyAlignment="1">
      <alignment vertical="center"/>
    </xf>
    <xf numFmtId="2" fontId="37" fillId="7" borderId="8" xfId="0" applyFont="1" applyFill="1" applyBorder="1" applyAlignment="1">
      <alignment horizontal="left" vertical="center"/>
    </xf>
    <xf numFmtId="3" fontId="16" fillId="7" borderId="5" xfId="0" applyNumberFormat="1" applyFont="1" applyFill="1" applyBorder="1" applyAlignment="1">
      <alignment horizontal="right" vertical="center"/>
    </xf>
    <xf numFmtId="2" fontId="37" fillId="7" borderId="2" xfId="0" applyFont="1" applyFill="1" applyBorder="1" applyAlignment="1">
      <alignment vertical="center"/>
    </xf>
    <xf numFmtId="3" fontId="16" fillId="7" borderId="6" xfId="0" applyNumberFormat="1" applyFont="1" applyFill="1" applyBorder="1" applyAlignment="1">
      <alignment horizontal="right" vertical="center"/>
    </xf>
    <xf numFmtId="2" fontId="18" fillId="7" borderId="2" xfId="0" applyFont="1" applyFill="1" applyBorder="1" applyAlignment="1">
      <alignment vertical="center"/>
    </xf>
    <xf numFmtId="2" fontId="16" fillId="7" borderId="6" xfId="0" applyFont="1" applyFill="1" applyBorder="1" applyAlignment="1">
      <alignment vertical="center"/>
    </xf>
    <xf numFmtId="2" fontId="16" fillId="7" borderId="9" xfId="0" applyFont="1" applyFill="1" applyBorder="1" applyAlignment="1">
      <alignment vertical="center"/>
    </xf>
    <xf numFmtId="2" fontId="18" fillId="7" borderId="1" xfId="0" applyFont="1" applyFill="1" applyBorder="1" applyAlignment="1">
      <alignment vertical="center"/>
    </xf>
    <xf numFmtId="3" fontId="16" fillId="7" borderId="11" xfId="0" applyNumberFormat="1" applyFont="1" applyFill="1" applyBorder="1" applyAlignment="1">
      <alignment horizontal="right" vertical="center"/>
    </xf>
    <xf numFmtId="3" fontId="16" fillId="7" borderId="13" xfId="4" applyNumberFormat="1" applyFont="1" applyFill="1" applyBorder="1" applyAlignment="1">
      <alignment horizontal="right" vertical="center"/>
    </xf>
    <xf numFmtId="3" fontId="16" fillId="7" borderId="13" xfId="0" applyNumberFormat="1" applyFont="1" applyFill="1" applyBorder="1" applyAlignment="1">
      <alignment horizontal="right" vertical="center"/>
    </xf>
    <xf numFmtId="185" fontId="16" fillId="7" borderId="6" xfId="0" applyNumberFormat="1" applyFont="1" applyFill="1" applyBorder="1" applyAlignment="1">
      <alignment horizontal="right" vertical="center"/>
    </xf>
    <xf numFmtId="2" fontId="16" fillId="8" borderId="4" xfId="0" applyFont="1" applyFill="1" applyBorder="1" applyAlignment="1">
      <alignment vertical="center"/>
    </xf>
    <xf numFmtId="3" fontId="16" fillId="8" borderId="5" xfId="0" quotePrefix="1" applyNumberFormat="1" applyFont="1" applyFill="1" applyBorder="1" applyAlignment="1">
      <alignment horizontal="right" vertical="center"/>
    </xf>
    <xf numFmtId="2" fontId="16" fillId="8" borderId="3" xfId="0" applyFont="1" applyFill="1" applyBorder="1" applyAlignment="1">
      <alignment vertical="center"/>
    </xf>
    <xf numFmtId="3" fontId="16" fillId="8" borderId="6" xfId="0" quotePrefix="1" applyNumberFormat="1" applyFont="1" applyFill="1" applyBorder="1" applyAlignment="1">
      <alignment horizontal="right" vertical="center"/>
    </xf>
    <xf numFmtId="3" fontId="16" fillId="8" borderId="11" xfId="0" quotePrefix="1" applyNumberFormat="1" applyFont="1" applyFill="1" applyBorder="1" applyAlignment="1">
      <alignment horizontal="right" vertical="center"/>
    </xf>
    <xf numFmtId="2" fontId="16" fillId="9" borderId="4" xfId="0" applyFont="1" applyFill="1" applyBorder="1" applyAlignment="1">
      <alignment vertical="center"/>
    </xf>
    <xf numFmtId="3" fontId="16" fillId="9" borderId="5" xfId="0" quotePrefix="1" applyNumberFormat="1" applyFont="1" applyFill="1" applyBorder="1" applyAlignment="1">
      <alignment horizontal="right" vertical="center"/>
    </xf>
    <xf numFmtId="3" fontId="16" fillId="9" borderId="4" xfId="0" quotePrefix="1" applyNumberFormat="1" applyFont="1" applyFill="1" applyBorder="1" applyAlignment="1">
      <alignment horizontal="right" vertical="center"/>
    </xf>
    <xf numFmtId="3" fontId="16" fillId="9" borderId="8" xfId="4" applyNumberFormat="1" applyFont="1" applyFill="1" applyBorder="1" applyAlignment="1">
      <alignment horizontal="right" vertical="center"/>
    </xf>
    <xf numFmtId="2" fontId="16" fillId="9" borderId="3" xfId="0" applyFont="1" applyFill="1" applyBorder="1" applyAlignment="1">
      <alignment vertical="center"/>
    </xf>
    <xf numFmtId="3" fontId="16" fillId="9" borderId="6" xfId="0" quotePrefix="1" applyNumberFormat="1" applyFont="1" applyFill="1" applyBorder="1" applyAlignment="1">
      <alignment horizontal="right" vertical="center"/>
    </xf>
    <xf numFmtId="3" fontId="16" fillId="9" borderId="3" xfId="0" quotePrefix="1" applyNumberFormat="1" applyFont="1" applyFill="1" applyBorder="1" applyAlignment="1">
      <alignment horizontal="right" vertical="center"/>
    </xf>
    <xf numFmtId="3" fontId="16" fillId="9" borderId="2" xfId="4" applyNumberFormat="1" applyFont="1" applyFill="1" applyBorder="1" applyAlignment="1">
      <alignment horizontal="right" vertical="center"/>
    </xf>
    <xf numFmtId="3" fontId="16" fillId="9" borderId="11" xfId="0" quotePrefix="1" applyNumberFormat="1" applyFont="1" applyFill="1" applyBorder="1" applyAlignment="1">
      <alignment horizontal="right" vertical="center"/>
    </xf>
    <xf numFmtId="3" fontId="16" fillId="9" borderId="9" xfId="0" quotePrefix="1" applyNumberFormat="1" applyFont="1" applyFill="1" applyBorder="1" applyAlignment="1">
      <alignment horizontal="right" vertical="center"/>
    </xf>
    <xf numFmtId="3" fontId="16" fillId="9" borderId="1" xfId="4" applyNumberFormat="1" applyFont="1" applyFill="1" applyBorder="1" applyAlignment="1">
      <alignment horizontal="right" vertical="center"/>
    </xf>
    <xf numFmtId="3" fontId="16" fillId="10" borderId="5" xfId="0" applyNumberFormat="1" applyFont="1" applyFill="1" applyBorder="1" applyAlignment="1">
      <alignment horizontal="right" vertical="center"/>
    </xf>
    <xf numFmtId="3" fontId="16" fillId="0" borderId="5" xfId="0" quotePrefix="1" applyNumberFormat="1" applyFont="1" applyBorder="1" applyAlignment="1">
      <alignment horizontal="right" vertical="center"/>
    </xf>
    <xf numFmtId="2" fontId="16" fillId="0" borderId="9" xfId="0" applyFont="1" applyBorder="1" applyAlignment="1">
      <alignment vertical="center"/>
    </xf>
    <xf numFmtId="185" fontId="16" fillId="0" borderId="11" xfId="0" applyNumberFormat="1" applyFont="1" applyBorder="1" applyAlignment="1">
      <alignment horizontal="right" vertical="center"/>
    </xf>
    <xf numFmtId="3" fontId="16" fillId="0" borderId="0" xfId="4" applyNumberFormat="1" applyFont="1" applyFill="1" applyBorder="1" applyAlignment="1">
      <alignment horizontal="right" vertical="center"/>
    </xf>
    <xf numFmtId="184" fontId="16" fillId="0" borderId="0" xfId="4" applyNumberFormat="1" applyFont="1" applyFill="1" applyBorder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183" fontId="16" fillId="0" borderId="0" xfId="4" applyNumberFormat="1" applyFont="1" applyFill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3" fontId="16" fillId="7" borderId="4" xfId="0" applyNumberFormat="1" applyFont="1" applyFill="1" applyBorder="1" applyAlignment="1">
      <alignment horizontal="right" vertical="center"/>
    </xf>
    <xf numFmtId="3" fontId="16" fillId="7" borderId="3" xfId="0" applyNumberFormat="1" applyFont="1" applyFill="1" applyBorder="1" applyAlignment="1">
      <alignment horizontal="right" vertical="center"/>
    </xf>
    <xf numFmtId="3" fontId="16" fillId="7" borderId="9" xfId="0" applyNumberFormat="1" applyFont="1" applyFill="1" applyBorder="1" applyAlignment="1">
      <alignment horizontal="right" vertical="center"/>
    </xf>
    <xf numFmtId="3" fontId="16" fillId="7" borderId="14" xfId="0" applyNumberFormat="1" applyFont="1" applyFill="1" applyBorder="1" applyAlignment="1">
      <alignment horizontal="right" vertical="center"/>
    </xf>
    <xf numFmtId="185" fontId="16" fillId="7" borderId="3" xfId="0" applyNumberFormat="1" applyFont="1" applyFill="1" applyBorder="1" applyAlignment="1">
      <alignment horizontal="right" vertical="center"/>
    </xf>
    <xf numFmtId="183" fontId="16" fillId="8" borderId="4" xfId="0" quotePrefix="1" applyNumberFormat="1" applyFont="1" applyFill="1" applyBorder="1" applyAlignment="1">
      <alignment horizontal="right" vertical="center"/>
    </xf>
    <xf numFmtId="183" fontId="16" fillId="8" borderId="5" xfId="0" quotePrefix="1" applyNumberFormat="1" applyFont="1" applyFill="1" applyBorder="1" applyAlignment="1">
      <alignment horizontal="right" vertical="center"/>
    </xf>
    <xf numFmtId="183" fontId="16" fillId="8" borderId="8" xfId="4" applyNumberFormat="1" applyFont="1" applyFill="1" applyBorder="1" applyAlignment="1">
      <alignment horizontal="right" vertical="center"/>
    </xf>
    <xf numFmtId="183" fontId="16" fillId="8" borderId="3" xfId="0" quotePrefix="1" applyNumberFormat="1" applyFont="1" applyFill="1" applyBorder="1" applyAlignment="1">
      <alignment horizontal="right" vertical="center"/>
    </xf>
    <xf numFmtId="183" fontId="16" fillId="8" borderId="6" xfId="0" quotePrefix="1" applyNumberFormat="1" applyFont="1" applyFill="1" applyBorder="1" applyAlignment="1">
      <alignment horizontal="right" vertical="center"/>
    </xf>
    <xf numFmtId="183" fontId="16" fillId="8" borderId="2" xfId="4" applyNumberFormat="1" applyFont="1" applyFill="1" applyBorder="1" applyAlignment="1">
      <alignment horizontal="right" vertical="center"/>
    </xf>
    <xf numFmtId="183" fontId="16" fillId="8" borderId="9" xfId="0" quotePrefix="1" applyNumberFormat="1" applyFont="1" applyFill="1" applyBorder="1" applyAlignment="1">
      <alignment horizontal="right" vertical="center"/>
    </xf>
    <xf numFmtId="183" fontId="16" fillId="8" borderId="11" xfId="0" quotePrefix="1" applyNumberFormat="1" applyFont="1" applyFill="1" applyBorder="1" applyAlignment="1">
      <alignment horizontal="right" vertical="center"/>
    </xf>
    <xf numFmtId="183" fontId="16" fillId="8" borderId="1" xfId="4" applyNumberFormat="1" applyFont="1" applyFill="1" applyBorder="1" applyAlignment="1">
      <alignment horizontal="right" vertical="center"/>
    </xf>
    <xf numFmtId="183" fontId="16" fillId="9" borderId="4" xfId="0" quotePrefix="1" applyNumberFormat="1" applyFont="1" applyFill="1" applyBorder="1" applyAlignment="1">
      <alignment horizontal="right" vertical="center"/>
    </xf>
    <xf numFmtId="183" fontId="16" fillId="9" borderId="8" xfId="4" applyNumberFormat="1" applyFont="1" applyFill="1" applyBorder="1" applyAlignment="1">
      <alignment horizontal="right" vertical="center"/>
    </xf>
    <xf numFmtId="183" fontId="16" fillId="9" borderId="3" xfId="0" quotePrefix="1" applyNumberFormat="1" applyFont="1" applyFill="1" applyBorder="1" applyAlignment="1">
      <alignment horizontal="right" vertical="center"/>
    </xf>
    <xf numFmtId="183" fontId="16" fillId="9" borderId="2" xfId="4" applyNumberFormat="1" applyFont="1" applyFill="1" applyBorder="1" applyAlignment="1">
      <alignment horizontal="right" vertical="center"/>
    </xf>
    <xf numFmtId="183" fontId="16" fillId="9" borderId="9" xfId="0" quotePrefix="1" applyNumberFormat="1" applyFont="1" applyFill="1" applyBorder="1" applyAlignment="1">
      <alignment horizontal="right" vertical="center"/>
    </xf>
    <xf numFmtId="183" fontId="16" fillId="9" borderId="1" xfId="4" applyNumberFormat="1" applyFont="1" applyFill="1" applyBorder="1" applyAlignment="1">
      <alignment horizontal="right" vertical="center"/>
    </xf>
    <xf numFmtId="183" fontId="16" fillId="10" borderId="4" xfId="0" applyNumberFormat="1" applyFont="1" applyFill="1" applyBorder="1" applyAlignment="1">
      <alignment horizontal="right" vertical="center"/>
    </xf>
    <xf numFmtId="183" fontId="16" fillId="0" borderId="4" xfId="0" quotePrefix="1" applyNumberFormat="1" applyFont="1" applyBorder="1" applyAlignment="1">
      <alignment horizontal="right" vertical="center"/>
    </xf>
    <xf numFmtId="185" fontId="16" fillId="0" borderId="9" xfId="0" applyNumberFormat="1" applyFont="1" applyBorder="1" applyAlignment="1">
      <alignment horizontal="right" vertical="center"/>
    </xf>
    <xf numFmtId="2" fontId="47" fillId="0" borderId="0" xfId="0" applyFont="1" applyAlignment="1">
      <alignment vertical="center"/>
    </xf>
    <xf numFmtId="2" fontId="49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2" fontId="50" fillId="0" borderId="0" xfId="0" applyFont="1" applyAlignment="1">
      <alignment vertical="center"/>
    </xf>
    <xf numFmtId="2" fontId="35" fillId="0" borderId="0" xfId="0" applyFont="1" applyAlignment="1">
      <alignment horizontal="center" vertical="center"/>
    </xf>
    <xf numFmtId="38" fontId="16" fillId="0" borderId="0" xfId="12" applyFont="1">
      <alignment vertical="center"/>
    </xf>
    <xf numFmtId="2" fontId="16" fillId="0" borderId="0" xfId="0" applyFont="1" applyAlignment="1">
      <alignment horizontal="center" vertical="center"/>
    </xf>
    <xf numFmtId="2" fontId="16" fillId="0" borderId="0" xfId="0" applyFont="1" applyAlignment="1">
      <alignment horizontal="right" vertical="center"/>
    </xf>
    <xf numFmtId="38" fontId="47" fillId="0" borderId="0" xfId="12" applyFont="1">
      <alignment vertical="center"/>
    </xf>
    <xf numFmtId="187" fontId="16" fillId="8" borderId="5" xfId="13" applyNumberFormat="1" applyFont="1" applyFill="1" applyBorder="1" applyAlignment="1">
      <alignment horizontal="right" vertical="center"/>
    </xf>
    <xf numFmtId="187" fontId="16" fillId="8" borderId="6" xfId="13" applyNumberFormat="1" applyFont="1" applyFill="1" applyBorder="1" applyAlignment="1">
      <alignment horizontal="right" vertical="center"/>
    </xf>
    <xf numFmtId="187" fontId="16" fillId="9" borderId="5" xfId="13" applyNumberFormat="1" applyFont="1" applyFill="1" applyBorder="1" applyAlignment="1">
      <alignment horizontal="right" vertical="center"/>
    </xf>
    <xf numFmtId="187" fontId="16" fillId="9" borderId="6" xfId="13" applyNumberFormat="1" applyFont="1" applyFill="1" applyBorder="1" applyAlignment="1">
      <alignment horizontal="right" vertical="center"/>
    </xf>
    <xf numFmtId="187" fontId="16" fillId="9" borderId="11" xfId="13" applyNumberFormat="1" applyFont="1" applyFill="1" applyBorder="1" applyAlignment="1">
      <alignment horizontal="right" vertical="center"/>
    </xf>
    <xf numFmtId="1" fontId="46" fillId="10" borderId="0" xfId="0" applyNumberFormat="1" applyFont="1" applyFill="1" applyAlignment="1">
      <alignment vertical="center"/>
    </xf>
    <xf numFmtId="1" fontId="46" fillId="10" borderId="13" xfId="0" applyNumberFormat="1" applyFont="1" applyFill="1" applyBorder="1" applyAlignment="1">
      <alignment vertical="center"/>
    </xf>
    <xf numFmtId="187" fontId="16" fillId="9" borderId="13" xfId="13" applyNumberFormat="1" applyFont="1" applyFill="1" applyBorder="1" applyAlignment="1">
      <alignment horizontal="right" vertical="center"/>
    </xf>
    <xf numFmtId="187" fontId="16" fillId="10" borderId="13" xfId="13" applyNumberFormat="1" applyFont="1" applyFill="1" applyBorder="1" applyAlignment="1">
      <alignment horizontal="right" vertical="center"/>
    </xf>
    <xf numFmtId="183" fontId="16" fillId="0" borderId="4" xfId="0" applyNumberFormat="1" applyFont="1" applyBorder="1" applyAlignment="1">
      <alignment horizontal="right" vertical="center"/>
    </xf>
    <xf numFmtId="187" fontId="16" fillId="0" borderId="5" xfId="13" applyNumberFormat="1" applyFont="1" applyFill="1" applyBorder="1" applyAlignment="1">
      <alignment horizontal="right" vertical="center"/>
    </xf>
    <xf numFmtId="0" fontId="19" fillId="0" borderId="0" xfId="2" applyFont="1" applyAlignment="1">
      <alignment horizontal="center" vertical="center"/>
    </xf>
    <xf numFmtId="0" fontId="22" fillId="0" borderId="14" xfId="2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 wrapText="1"/>
    </xf>
    <xf numFmtId="0" fontId="22" fillId="0" borderId="15" xfId="2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14" xfId="2" applyFont="1" applyBorder="1" applyAlignment="1">
      <alignment horizontal="center" vertical="center"/>
    </xf>
    <xf numFmtId="2" fontId="16" fillId="0" borderId="14" xfId="0" applyFont="1" applyBorder="1" applyAlignment="1">
      <alignment vertical="center"/>
    </xf>
    <xf numFmtId="2" fontId="16" fillId="0" borderId="12" xfId="0" applyFont="1" applyBorder="1" applyAlignment="1">
      <alignment vertical="center"/>
    </xf>
    <xf numFmtId="2" fontId="16" fillId="0" borderId="15" xfId="0" applyFont="1" applyBorder="1" applyAlignment="1">
      <alignment vertical="center"/>
    </xf>
    <xf numFmtId="2" fontId="18" fillId="9" borderId="3" xfId="0" applyFont="1" applyFill="1" applyBorder="1" applyAlignment="1">
      <alignment vertical="center"/>
    </xf>
    <xf numFmtId="2" fontId="16" fillId="9" borderId="0" xfId="0" applyFont="1" applyFill="1" applyAlignment="1">
      <alignment vertical="center"/>
    </xf>
    <xf numFmtId="2" fontId="18" fillId="9" borderId="9" xfId="0" applyFont="1" applyFill="1" applyBorder="1" applyAlignment="1">
      <alignment vertical="center"/>
    </xf>
    <xf numFmtId="2" fontId="16" fillId="9" borderId="10" xfId="0" applyFont="1" applyFill="1" applyBorder="1" applyAlignment="1">
      <alignment vertical="center"/>
    </xf>
    <xf numFmtId="2" fontId="16" fillId="9" borderId="9" xfId="0" applyFont="1" applyFill="1" applyBorder="1" applyAlignment="1">
      <alignment vertical="center"/>
    </xf>
    <xf numFmtId="2" fontId="16" fillId="9" borderId="1" xfId="0" applyFont="1" applyFill="1" applyBorder="1" applyAlignment="1">
      <alignment vertical="center"/>
    </xf>
    <xf numFmtId="2" fontId="18" fillId="10" borderId="14" xfId="0" applyFont="1" applyFill="1" applyBorder="1" applyAlignment="1">
      <alignment vertical="center"/>
    </xf>
    <xf numFmtId="2" fontId="18" fillId="10" borderId="12" xfId="0" applyFont="1" applyFill="1" applyBorder="1" applyAlignment="1">
      <alignment vertical="center"/>
    </xf>
    <xf numFmtId="2" fontId="18" fillId="10" borderId="15" xfId="0" applyFont="1" applyFill="1" applyBorder="1" applyAlignment="1">
      <alignment vertical="center"/>
    </xf>
    <xf numFmtId="2" fontId="18" fillId="0" borderId="3" xfId="0" applyFont="1" applyBorder="1" applyAlignment="1">
      <alignment vertical="center"/>
    </xf>
    <xf numFmtId="2" fontId="18" fillId="0" borderId="0" xfId="0" applyFont="1" applyAlignment="1">
      <alignment vertical="center"/>
    </xf>
    <xf numFmtId="2" fontId="18" fillId="0" borderId="2" xfId="0" applyFont="1" applyBorder="1" applyAlignment="1">
      <alignment vertical="center"/>
    </xf>
    <xf numFmtId="2" fontId="16" fillId="0" borderId="10" xfId="0" applyFont="1" applyBorder="1" applyAlignment="1">
      <alignment vertical="center"/>
    </xf>
    <xf numFmtId="2" fontId="16" fillId="0" borderId="1" xfId="0" applyFont="1" applyBorder="1" applyAlignment="1">
      <alignment vertical="center"/>
    </xf>
    <xf numFmtId="2" fontId="18" fillId="7" borderId="14" xfId="0" applyFont="1" applyFill="1" applyBorder="1" applyAlignment="1">
      <alignment vertical="center"/>
    </xf>
    <xf numFmtId="2" fontId="16" fillId="7" borderId="12" xfId="0" applyFont="1" applyFill="1" applyBorder="1" applyAlignment="1">
      <alignment vertical="center"/>
    </xf>
    <xf numFmtId="2" fontId="18" fillId="7" borderId="3" xfId="0" applyFont="1" applyFill="1" applyBorder="1" applyAlignment="1">
      <alignment horizontal="left" vertical="center"/>
    </xf>
    <xf numFmtId="2" fontId="16" fillId="7" borderId="0" xfId="0" applyFont="1" applyFill="1" applyAlignment="1">
      <alignment horizontal="left" vertical="center"/>
    </xf>
    <xf numFmtId="2" fontId="23" fillId="0" borderId="4" xfId="0" applyFont="1" applyBorder="1" applyAlignment="1">
      <alignment horizontal="right" vertical="center" indent="1"/>
    </xf>
    <xf numFmtId="2" fontId="16" fillId="0" borderId="7" xfId="0" applyFont="1" applyBorder="1" applyAlignment="1">
      <alignment horizontal="right" vertical="center" indent="1"/>
    </xf>
    <xf numFmtId="2" fontId="16" fillId="0" borderId="8" xfId="0" applyFont="1" applyBorder="1" applyAlignment="1">
      <alignment horizontal="right" vertical="center" indent="1"/>
    </xf>
    <xf numFmtId="2" fontId="37" fillId="7" borderId="9" xfId="0" applyFont="1" applyFill="1" applyBorder="1" applyAlignment="1">
      <alignment vertical="center"/>
    </xf>
    <xf numFmtId="2" fontId="37" fillId="7" borderId="10" xfId="0" applyFont="1" applyFill="1" applyBorder="1" applyAlignment="1">
      <alignment vertical="center"/>
    </xf>
    <xf numFmtId="2" fontId="37" fillId="7" borderId="1" xfId="0" applyFont="1" applyFill="1" applyBorder="1" applyAlignment="1">
      <alignment vertical="center"/>
    </xf>
    <xf numFmtId="2" fontId="18" fillId="7" borderId="4" xfId="0" applyFont="1" applyFill="1" applyBorder="1" applyAlignment="1">
      <alignment vertical="center"/>
    </xf>
    <xf numFmtId="2" fontId="16" fillId="7" borderId="7" xfId="0" applyFont="1" applyFill="1" applyBorder="1" applyAlignment="1">
      <alignment vertical="center"/>
    </xf>
    <xf numFmtId="2" fontId="18" fillId="7" borderId="9" xfId="0" applyFont="1" applyFill="1" applyBorder="1" applyAlignment="1">
      <alignment vertical="center"/>
    </xf>
    <xf numFmtId="2" fontId="16" fillId="7" borderId="10" xfId="0" applyFont="1" applyFill="1" applyBorder="1" applyAlignment="1">
      <alignment vertical="center"/>
    </xf>
    <xf numFmtId="2" fontId="16" fillId="7" borderId="3" xfId="0" applyFont="1" applyFill="1" applyBorder="1" applyAlignment="1">
      <alignment vertical="center"/>
    </xf>
    <xf numFmtId="2" fontId="16" fillId="7" borderId="0" xfId="0" applyFont="1" applyFill="1" applyAlignment="1">
      <alignment vertical="center"/>
    </xf>
    <xf numFmtId="2" fontId="16" fillId="7" borderId="2" xfId="0" applyFont="1" applyFill="1" applyBorder="1" applyAlignment="1">
      <alignment vertical="center"/>
    </xf>
    <xf numFmtId="2" fontId="16" fillId="7" borderId="1" xfId="0" applyFont="1" applyFill="1" applyBorder="1" applyAlignment="1">
      <alignment vertical="center"/>
    </xf>
    <xf numFmtId="2" fontId="16" fillId="8" borderId="5" xfId="0" applyFont="1" applyFill="1" applyBorder="1" applyAlignment="1">
      <alignment vertical="center"/>
    </xf>
    <xf numFmtId="2" fontId="18" fillId="8" borderId="6" xfId="0" applyFont="1" applyFill="1" applyBorder="1" applyAlignment="1">
      <alignment vertical="center"/>
    </xf>
    <xf numFmtId="2" fontId="16" fillId="8" borderId="6" xfId="0" applyFont="1" applyFill="1" applyBorder="1" applyAlignment="1">
      <alignment vertical="center"/>
    </xf>
    <xf numFmtId="2" fontId="18" fillId="8" borderId="11" xfId="0" applyFont="1" applyFill="1" applyBorder="1" applyAlignment="1">
      <alignment vertical="center"/>
    </xf>
    <xf numFmtId="2" fontId="16" fillId="8" borderId="11" xfId="0" applyFont="1" applyFill="1" applyBorder="1" applyAlignment="1">
      <alignment vertical="center"/>
    </xf>
    <xf numFmtId="2" fontId="16" fillId="8" borderId="9" xfId="0" applyFont="1" applyFill="1" applyBorder="1" applyAlignment="1">
      <alignment vertical="center"/>
    </xf>
    <xf numFmtId="2" fontId="16" fillId="8" borderId="10" xfId="0" applyFont="1" applyFill="1" applyBorder="1" applyAlignment="1">
      <alignment vertical="center"/>
    </xf>
    <xf numFmtId="2" fontId="16" fillId="8" borderId="1" xfId="0" applyFont="1" applyFill="1" applyBorder="1" applyAlignment="1">
      <alignment vertical="center"/>
    </xf>
    <xf numFmtId="2" fontId="16" fillId="9" borderId="4" xfId="0" applyFont="1" applyFill="1" applyBorder="1" applyAlignment="1">
      <alignment vertical="center"/>
    </xf>
    <xf numFmtId="2" fontId="16" fillId="9" borderId="7" xfId="0" applyFont="1" applyFill="1" applyBorder="1" applyAlignment="1">
      <alignment vertical="center"/>
    </xf>
    <xf numFmtId="2" fontId="23" fillId="0" borderId="9" xfId="0" applyFont="1" applyBorder="1" applyAlignment="1">
      <alignment horizontal="left" vertical="center" indent="1"/>
    </xf>
    <xf numFmtId="2" fontId="16" fillId="0" borderId="10" xfId="0" applyFont="1" applyBorder="1" applyAlignment="1">
      <alignment horizontal="left" vertical="center" indent="1"/>
    </xf>
    <xf numFmtId="2" fontId="16" fillId="0" borderId="1" xfId="0" applyFont="1" applyBorder="1" applyAlignment="1">
      <alignment horizontal="left" vertical="center" indent="1"/>
    </xf>
    <xf numFmtId="2" fontId="16" fillId="0" borderId="14" xfId="0" applyFont="1" applyBorder="1" applyAlignment="1">
      <alignment horizontal="center" vertical="center"/>
    </xf>
    <xf numFmtId="2" fontId="16" fillId="0" borderId="12" xfId="0" applyFont="1" applyBorder="1" applyAlignment="1">
      <alignment horizontal="center" vertical="center"/>
    </xf>
    <xf numFmtId="2" fontId="16" fillId="0" borderId="15" xfId="0" applyFont="1" applyBorder="1" applyAlignment="1">
      <alignment horizontal="center" vertical="center"/>
    </xf>
    <xf numFmtId="2" fontId="18" fillId="0" borderId="14" xfId="0" applyFont="1" applyBorder="1" applyAlignment="1">
      <alignment horizontal="center" vertical="center"/>
    </xf>
    <xf numFmtId="2" fontId="22" fillId="0" borderId="0" xfId="0" applyFont="1" applyAlignment="1">
      <alignment horizontal="center" vertical="center"/>
    </xf>
    <xf numFmtId="2" fontId="36" fillId="0" borderId="0" xfId="0" applyFont="1" applyAlignment="1">
      <alignment horizontal="center" vertical="center"/>
    </xf>
    <xf numFmtId="2" fontId="16" fillId="0" borderId="13" xfId="0" applyFont="1" applyBorder="1" applyAlignment="1">
      <alignment horizontal="center" vertical="center"/>
    </xf>
    <xf numFmtId="0" fontId="32" fillId="5" borderId="24" xfId="10" applyFont="1" applyFill="1" applyBorder="1" applyAlignment="1">
      <alignment horizontal="right" vertical="center" wrapText="1"/>
    </xf>
    <xf numFmtId="0" fontId="32" fillId="5" borderId="23" xfId="10" applyFont="1" applyFill="1" applyBorder="1" applyAlignment="1">
      <alignment horizontal="right" vertical="center" wrapText="1"/>
    </xf>
    <xf numFmtId="0" fontId="32" fillId="6" borderId="24" xfId="10" applyFont="1" applyFill="1" applyBorder="1" applyAlignment="1">
      <alignment horizontal="right" vertical="top" wrapText="1"/>
    </xf>
    <xf numFmtId="0" fontId="32" fillId="6" borderId="23" xfId="10" applyFont="1" applyFill="1" applyBorder="1" applyAlignment="1">
      <alignment horizontal="right" vertical="top" wrapText="1"/>
    </xf>
    <xf numFmtId="0" fontId="31" fillId="6" borderId="24" xfId="10" applyFont="1" applyFill="1" applyBorder="1" applyAlignment="1">
      <alignment vertical="top" wrapText="1"/>
    </xf>
    <xf numFmtId="0" fontId="31" fillId="6" borderId="25" xfId="10" applyFont="1" applyFill="1" applyBorder="1" applyAlignment="1">
      <alignment vertical="top" wrapText="1"/>
    </xf>
    <xf numFmtId="0" fontId="31" fillId="6" borderId="23" xfId="10" applyFont="1" applyFill="1" applyBorder="1" applyAlignment="1">
      <alignment vertical="top" wrapText="1"/>
    </xf>
    <xf numFmtId="0" fontId="16" fillId="0" borderId="14" xfId="11" applyFont="1" applyBorder="1">
      <alignment vertical="center"/>
    </xf>
    <xf numFmtId="0" fontId="16" fillId="0" borderId="12" xfId="11" applyFont="1" applyBorder="1">
      <alignment vertical="center"/>
    </xf>
    <xf numFmtId="0" fontId="16" fillId="0" borderId="15" xfId="11" applyFont="1" applyBorder="1">
      <alignment vertical="center"/>
    </xf>
    <xf numFmtId="0" fontId="18" fillId="9" borderId="3" xfId="11" applyFont="1" applyFill="1" applyBorder="1">
      <alignment vertical="center"/>
    </xf>
    <xf numFmtId="0" fontId="16" fillId="9" borderId="0" xfId="11" applyFont="1" applyFill="1">
      <alignment vertical="center"/>
    </xf>
    <xf numFmtId="0" fontId="18" fillId="9" borderId="9" xfId="11" applyFont="1" applyFill="1" applyBorder="1">
      <alignment vertical="center"/>
    </xf>
    <xf numFmtId="0" fontId="16" fillId="9" borderId="10" xfId="11" applyFont="1" applyFill="1" applyBorder="1">
      <alignment vertical="center"/>
    </xf>
    <xf numFmtId="0" fontId="16" fillId="9" borderId="9" xfId="11" applyFont="1" applyFill="1" applyBorder="1">
      <alignment vertical="center"/>
    </xf>
    <xf numFmtId="0" fontId="16" fillId="9" borderId="1" xfId="11" applyFont="1" applyFill="1" applyBorder="1">
      <alignment vertical="center"/>
    </xf>
    <xf numFmtId="0" fontId="18" fillId="10" borderId="14" xfId="11" applyFont="1" applyFill="1" applyBorder="1">
      <alignment vertical="center"/>
    </xf>
    <xf numFmtId="0" fontId="18" fillId="10" borderId="12" xfId="11" applyFont="1" applyFill="1" applyBorder="1">
      <alignment vertical="center"/>
    </xf>
    <xf numFmtId="0" fontId="18" fillId="10" borderId="15" xfId="11" applyFont="1" applyFill="1" applyBorder="1">
      <alignment vertical="center"/>
    </xf>
    <xf numFmtId="0" fontId="18" fillId="0" borderId="3" xfId="11" applyFont="1" applyBorder="1">
      <alignment vertical="center"/>
    </xf>
    <xf numFmtId="0" fontId="18" fillId="0" borderId="0" xfId="11" applyFont="1">
      <alignment vertical="center"/>
    </xf>
    <xf numFmtId="0" fontId="18" fillId="0" borderId="2" xfId="11" applyFont="1" applyBorder="1">
      <alignment vertical="center"/>
    </xf>
    <xf numFmtId="0" fontId="16" fillId="0" borderId="10" xfId="11" applyFont="1" applyBorder="1">
      <alignment vertical="center"/>
    </xf>
    <xf numFmtId="0" fontId="16" fillId="0" borderId="1" xfId="11" applyFont="1" applyBorder="1">
      <alignment vertical="center"/>
    </xf>
    <xf numFmtId="0" fontId="16" fillId="7" borderId="9" xfId="11" applyFont="1" applyFill="1" applyBorder="1">
      <alignment vertical="center"/>
    </xf>
    <xf numFmtId="0" fontId="16" fillId="7" borderId="10" xfId="11" applyFont="1" applyFill="1" applyBorder="1">
      <alignment vertical="center"/>
    </xf>
    <xf numFmtId="0" fontId="16" fillId="7" borderId="1" xfId="11" applyFont="1" applyFill="1" applyBorder="1">
      <alignment vertical="center"/>
    </xf>
    <xf numFmtId="0" fontId="16" fillId="7" borderId="4" xfId="11" applyFont="1" applyFill="1" applyBorder="1">
      <alignment vertical="center"/>
    </xf>
    <xf numFmtId="0" fontId="16" fillId="7" borderId="7" xfId="11" applyFont="1" applyFill="1" applyBorder="1">
      <alignment vertical="center"/>
    </xf>
    <xf numFmtId="0" fontId="16" fillId="7" borderId="3" xfId="11" applyFont="1" applyFill="1" applyBorder="1">
      <alignment vertical="center"/>
    </xf>
    <xf numFmtId="0" fontId="16" fillId="7" borderId="0" xfId="11" applyFont="1" applyFill="1">
      <alignment vertical="center"/>
    </xf>
    <xf numFmtId="0" fontId="16" fillId="7" borderId="2" xfId="11" applyFont="1" applyFill="1" applyBorder="1">
      <alignment vertical="center"/>
    </xf>
    <xf numFmtId="0" fontId="16" fillId="8" borderId="5" xfId="11" applyFont="1" applyFill="1" applyBorder="1">
      <alignment vertical="center"/>
    </xf>
    <xf numFmtId="0" fontId="18" fillId="8" borderId="6" xfId="11" applyFont="1" applyFill="1" applyBorder="1">
      <alignment vertical="center"/>
    </xf>
    <xf numFmtId="0" fontId="16" fillId="8" borderId="6" xfId="11" applyFont="1" applyFill="1" applyBorder="1">
      <alignment vertical="center"/>
    </xf>
    <xf numFmtId="0" fontId="18" fillId="8" borderId="11" xfId="11" applyFont="1" applyFill="1" applyBorder="1">
      <alignment vertical="center"/>
    </xf>
    <xf numFmtId="0" fontId="16" fillId="8" borderId="11" xfId="11" applyFont="1" applyFill="1" applyBorder="1">
      <alignment vertical="center"/>
    </xf>
    <xf numFmtId="0" fontId="16" fillId="8" borderId="9" xfId="11" applyFont="1" applyFill="1" applyBorder="1">
      <alignment vertical="center"/>
    </xf>
    <xf numFmtId="0" fontId="16" fillId="8" borderId="10" xfId="11" applyFont="1" applyFill="1" applyBorder="1">
      <alignment vertical="center"/>
    </xf>
    <xf numFmtId="0" fontId="16" fillId="8" borderId="1" xfId="11" applyFont="1" applyFill="1" applyBorder="1">
      <alignment vertical="center"/>
    </xf>
    <xf numFmtId="0" fontId="16" fillId="9" borderId="4" xfId="11" applyFont="1" applyFill="1" applyBorder="1">
      <alignment vertical="center"/>
    </xf>
    <xf numFmtId="0" fontId="16" fillId="9" borderId="7" xfId="11" applyFont="1" applyFill="1" applyBorder="1">
      <alignment vertical="center"/>
    </xf>
    <xf numFmtId="0" fontId="23" fillId="0" borderId="4" xfId="11" applyFont="1" applyBorder="1" applyAlignment="1">
      <alignment horizontal="right" vertical="center" indent="1"/>
    </xf>
    <xf numFmtId="0" fontId="16" fillId="0" borderId="7" xfId="11" applyFont="1" applyBorder="1" applyAlignment="1">
      <alignment horizontal="right" vertical="center" indent="1"/>
    </xf>
    <xf numFmtId="0" fontId="16" fillId="0" borderId="8" xfId="11" applyFont="1" applyBorder="1" applyAlignment="1">
      <alignment horizontal="right" vertical="center" indent="1"/>
    </xf>
    <xf numFmtId="0" fontId="16" fillId="0" borderId="14" xfId="11" applyFont="1" applyBorder="1" applyAlignment="1">
      <alignment horizontal="center" vertical="center"/>
    </xf>
    <xf numFmtId="0" fontId="16" fillId="0" borderId="12" xfId="11" applyFont="1" applyBorder="1" applyAlignment="1">
      <alignment horizontal="center" vertical="center"/>
    </xf>
    <xf numFmtId="0" fontId="18" fillId="0" borderId="14" xfId="11" applyFont="1" applyBorder="1" applyAlignment="1">
      <alignment horizontal="center" vertical="center"/>
    </xf>
    <xf numFmtId="0" fontId="16" fillId="0" borderId="15" xfId="11" applyFont="1" applyBorder="1" applyAlignment="1">
      <alignment horizontal="center" vertical="center"/>
    </xf>
    <xf numFmtId="0" fontId="23" fillId="0" borderId="9" xfId="11" applyFont="1" applyBorder="1" applyAlignment="1">
      <alignment horizontal="left" vertical="center" indent="1"/>
    </xf>
    <xf numFmtId="0" fontId="16" fillId="0" borderId="10" xfId="11" applyFont="1" applyBorder="1" applyAlignment="1">
      <alignment horizontal="left" vertical="center" indent="1"/>
    </xf>
    <xf numFmtId="0" fontId="16" fillId="0" borderId="1" xfId="11" applyFont="1" applyBorder="1" applyAlignment="1">
      <alignment horizontal="left" vertical="center" indent="1"/>
    </xf>
    <xf numFmtId="0" fontId="18" fillId="7" borderId="3" xfId="11" applyFont="1" applyFill="1" applyBorder="1" applyAlignment="1">
      <alignment horizontal="left" vertical="center"/>
    </xf>
    <xf numFmtId="0" fontId="16" fillId="7" borderId="0" xfId="11" applyFont="1" applyFill="1" applyAlignment="1">
      <alignment horizontal="left" vertical="center"/>
    </xf>
    <xf numFmtId="0" fontId="18" fillId="7" borderId="4" xfId="11" applyFont="1" applyFill="1" applyBorder="1">
      <alignment vertical="center"/>
    </xf>
    <xf numFmtId="0" fontId="18" fillId="7" borderId="8" xfId="11" applyFont="1" applyFill="1" applyBorder="1">
      <alignment vertical="center"/>
    </xf>
    <xf numFmtId="0" fontId="18" fillId="7" borderId="14" xfId="11" applyFont="1" applyFill="1" applyBorder="1">
      <alignment vertical="center"/>
    </xf>
    <xf numFmtId="0" fontId="18" fillId="7" borderId="15" xfId="11" applyFont="1" applyFill="1" applyBorder="1">
      <alignment vertical="center"/>
    </xf>
    <xf numFmtId="0" fontId="18" fillId="7" borderId="9" xfId="11" applyFont="1" applyFill="1" applyBorder="1">
      <alignment vertical="center"/>
    </xf>
    <xf numFmtId="0" fontId="22" fillId="0" borderId="0" xfId="11" applyFont="1" applyAlignment="1">
      <alignment horizontal="center" vertical="center"/>
    </xf>
    <xf numFmtId="0" fontId="36" fillId="0" borderId="0" xfId="11" applyFont="1" applyAlignment="1">
      <alignment horizontal="center" vertical="center"/>
    </xf>
    <xf numFmtId="0" fontId="41" fillId="5" borderId="24" xfId="10" applyFont="1" applyFill="1" applyBorder="1" applyAlignment="1">
      <alignment horizontal="center" vertical="top" wrapText="1"/>
    </xf>
    <xf numFmtId="0" fontId="41" fillId="5" borderId="25" xfId="10" applyFont="1" applyFill="1" applyBorder="1" applyAlignment="1">
      <alignment horizontal="center" vertical="top" wrapText="1"/>
    </xf>
    <xf numFmtId="0" fontId="41" fillId="5" borderId="23" xfId="10" applyFont="1" applyFill="1" applyBorder="1" applyAlignment="1">
      <alignment horizontal="center" vertical="top" wrapText="1"/>
    </xf>
    <xf numFmtId="0" fontId="31" fillId="5" borderId="24" xfId="10" applyFont="1" applyFill="1" applyBorder="1" applyAlignment="1">
      <alignment horizontal="center" vertical="top" wrapText="1"/>
    </xf>
    <xf numFmtId="0" fontId="31" fillId="5" borderId="25" xfId="10" applyFont="1" applyFill="1" applyBorder="1" applyAlignment="1">
      <alignment horizontal="center" vertical="top" wrapText="1"/>
    </xf>
    <xf numFmtId="0" fontId="31" fillId="5" borderId="23" xfId="10" applyFont="1" applyFill="1" applyBorder="1" applyAlignment="1">
      <alignment horizontal="center" vertical="top" wrapText="1"/>
    </xf>
  </cellXfs>
  <cellStyles count="16">
    <cellStyle name="パーセント" xfId="13" builtinId="5"/>
    <cellStyle name="パーセント 2" xfId="4" xr:uid="{935EC38C-7F8A-4F8E-9E45-88B265A266E8}"/>
    <cellStyle name="パーセント 3" xfId="8" xr:uid="{61DDF7EE-DCBB-4DBF-8A27-CB0C4D2EA290}"/>
    <cellStyle name="ハイパーリンク 2" xfId="7" xr:uid="{74F7315B-D9C6-4EC5-998D-4EE9495716EF}"/>
    <cellStyle name="桁区切り" xfId="12" builtinId="6"/>
    <cellStyle name="桁区切り 2" xfId="5" xr:uid="{46E507CE-E36F-4183-8024-04EF14774282}"/>
    <cellStyle name="桁区切り 3" xfId="6" xr:uid="{9DA2B73F-F73A-4AE7-AD7E-E04757DB1E53}"/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239E077-5E48-43CF-9CA4-68F3A978764C}"/>
    <cellStyle name="標準 5" xfId="9" xr:uid="{FF261AF5-5707-41C2-B252-D3D6FFBAFE91}"/>
    <cellStyle name="標準 6" xfId="10" xr:uid="{7EAE1A65-75CA-4E00-89CA-53607EDC1891}"/>
    <cellStyle name="標準 7" xfId="11" xr:uid="{6E388647-A1B5-4144-94FB-8E1DD38CB022}"/>
    <cellStyle name="標準 8" xfId="14" xr:uid="{C864B279-E585-49EC-9DD4-197A768088BA}"/>
    <cellStyle name="標準 9" xfId="15" xr:uid="{4FCF846F-0948-4FBF-B8FD-58821DA15C6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EB4E3"/>
      <color rgb="FFFF99CC"/>
      <color rgb="FFFFF30F"/>
      <color rgb="FF4F81BD"/>
      <color rgb="FFFB97E7"/>
      <color rgb="FF1788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4</xdr:row>
      <xdr:rowOff>0</xdr:rowOff>
    </xdr:from>
    <xdr:to>
      <xdr:col>6</xdr:col>
      <xdr:colOff>0</xdr:colOff>
      <xdr:row>5</xdr:row>
      <xdr:rowOff>190500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EF661B2-07EE-4CC1-8DB9-B1C86156D028}"/>
            </a:ext>
          </a:extLst>
        </xdr:cNvPr>
        <xdr:cNvCxnSpPr/>
      </xdr:nvCxnSpPr>
      <xdr:spPr bwMode="auto">
        <a:xfrm>
          <a:off x="23812" y="889000"/>
          <a:ext cx="2065338" cy="3873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23812</xdr:colOff>
      <xdr:row>4</xdr:row>
      <xdr:rowOff>0</xdr:rowOff>
    </xdr:from>
    <xdr:to>
      <xdr:col>6</xdr:col>
      <xdr:colOff>0</xdr:colOff>
      <xdr:row>5</xdr:row>
      <xdr:rowOff>190500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E93C525-20B0-4BF3-BD76-3187FC0184F3}"/>
            </a:ext>
          </a:extLst>
        </xdr:cNvPr>
        <xdr:cNvCxnSpPr/>
      </xdr:nvCxnSpPr>
      <xdr:spPr bwMode="auto">
        <a:xfrm>
          <a:off x="26987" y="895350"/>
          <a:ext cx="2078038" cy="3905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23812</xdr:colOff>
      <xdr:row>37</xdr:row>
      <xdr:rowOff>0</xdr:rowOff>
    </xdr:from>
    <xdr:to>
      <xdr:col>6</xdr:col>
      <xdr:colOff>9525</xdr:colOff>
      <xdr:row>39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F83A02F-66A2-479C-B805-02BA843C55A0}"/>
            </a:ext>
          </a:extLst>
        </xdr:cNvPr>
        <xdr:cNvCxnSpPr/>
      </xdr:nvCxnSpPr>
      <xdr:spPr bwMode="auto">
        <a:xfrm>
          <a:off x="26987" y="7600950"/>
          <a:ext cx="2084388" cy="4000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23812</xdr:colOff>
      <xdr:row>4</xdr:row>
      <xdr:rowOff>0</xdr:rowOff>
    </xdr:from>
    <xdr:to>
      <xdr:col>6</xdr:col>
      <xdr:colOff>0</xdr:colOff>
      <xdr:row>5</xdr:row>
      <xdr:rowOff>190500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397F10A-5FD3-451D-9571-B2F59A4C8380}"/>
            </a:ext>
          </a:extLst>
        </xdr:cNvPr>
        <xdr:cNvCxnSpPr/>
      </xdr:nvCxnSpPr>
      <xdr:spPr bwMode="auto">
        <a:xfrm>
          <a:off x="26987" y="895350"/>
          <a:ext cx="2078038" cy="3905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23812</xdr:colOff>
      <xdr:row>37</xdr:row>
      <xdr:rowOff>0</xdr:rowOff>
    </xdr:from>
    <xdr:to>
      <xdr:col>6</xdr:col>
      <xdr:colOff>9525</xdr:colOff>
      <xdr:row>39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FE8AD11B-4F2F-43B7-9AE3-45CDA2CCF92C}"/>
            </a:ext>
          </a:extLst>
        </xdr:cNvPr>
        <xdr:cNvCxnSpPr/>
      </xdr:nvCxnSpPr>
      <xdr:spPr bwMode="auto">
        <a:xfrm>
          <a:off x="26987" y="7600950"/>
          <a:ext cx="2084388" cy="4000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4</xdr:row>
      <xdr:rowOff>0</xdr:rowOff>
    </xdr:from>
    <xdr:to>
      <xdr:col>6</xdr:col>
      <xdr:colOff>0</xdr:colOff>
      <xdr:row>5</xdr:row>
      <xdr:rowOff>190500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9CAF3CC-E23C-4DA6-9E53-B12400EB150B}"/>
            </a:ext>
          </a:extLst>
        </xdr:cNvPr>
        <xdr:cNvCxnSpPr/>
      </xdr:nvCxnSpPr>
      <xdr:spPr bwMode="auto">
        <a:xfrm>
          <a:off x="23812" y="889000"/>
          <a:ext cx="2065338" cy="3873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23812</xdr:colOff>
      <xdr:row>35</xdr:row>
      <xdr:rowOff>0</xdr:rowOff>
    </xdr:from>
    <xdr:to>
      <xdr:col>6</xdr:col>
      <xdr:colOff>9525</xdr:colOff>
      <xdr:row>37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C4E922C-942B-4E99-A7DA-7C558B02C0AF}"/>
            </a:ext>
          </a:extLst>
        </xdr:cNvPr>
        <xdr:cNvCxnSpPr/>
      </xdr:nvCxnSpPr>
      <xdr:spPr bwMode="auto">
        <a:xfrm>
          <a:off x="23812" y="7023100"/>
          <a:ext cx="2074863" cy="3937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13</xdr:col>
      <xdr:colOff>619124</xdr:colOff>
      <xdr:row>0</xdr:row>
      <xdr:rowOff>171450</xdr:rowOff>
    </xdr:from>
    <xdr:to>
      <xdr:col>15</xdr:col>
      <xdr:colOff>533399</xdr:colOff>
      <xdr:row>3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E2B02E8-0D49-4EDA-91D7-191A8B51672A}"/>
            </a:ext>
          </a:extLst>
        </xdr:cNvPr>
        <xdr:cNvSpPr txBox="1"/>
      </xdr:nvSpPr>
      <xdr:spPr>
        <a:xfrm>
          <a:off x="8042274" y="171450"/>
          <a:ext cx="1438275" cy="5111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加工・転送不可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対外引用要注意</a:t>
          </a:r>
          <a:endParaRPr kumimoji="1" lang="ja-JP" altLang="en-US" sz="24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s-3.oecd.org/index.aspx?DatasetCode=TABLE2A" TargetMode="External"/><Relationship Id="rId2" Type="http://schemas.openxmlformats.org/officeDocument/2006/relationships/hyperlink" Target="http://localhost/OECDStat_Metadata/ShowMetadata.ashx?Dataset=TABLE2A&amp;Coords=%5bAIDTYPE%5d.%5b240%5d,%5bPART%5d.%5b1%5d,%5bDATATYPE%5d.%5bA%5d,%5bRECIPIENT%5d.%5b10200%5d&amp;ShowOnWeb=true&amp;Lang=en" TargetMode="External"/><Relationship Id="rId1" Type="http://schemas.openxmlformats.org/officeDocument/2006/relationships/hyperlink" Target="http://localhost/OECDStat_Metadata/ShowMetadata.ashx?Dataset=TABLE2A&amp;ShowOnWeb=true&amp;Lang=en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s-3.oecd.org/index.aspx?DatasetCode=TABLE2A" TargetMode="External"/><Relationship Id="rId2" Type="http://schemas.openxmlformats.org/officeDocument/2006/relationships/hyperlink" Target="http://localhost/OECDStat_Metadata/ShowMetadata.ashx?Dataset=TABLE2A&amp;Coords=%5bAIDTYPE%5d.%5b206%5d,%5bPART%5d.%5b1%5d,%5bDATATYPE%5d.%5bA%5d,%5bRECIPIENT%5d.%5b10200%5d&amp;ShowOnWeb=true&amp;Lang=en" TargetMode="External"/><Relationship Id="rId1" Type="http://schemas.openxmlformats.org/officeDocument/2006/relationships/hyperlink" Target="http://localhost/OECDStat_Metadata/ShowMetadata.ashx?Dataset=TABLE2A&amp;ShowOnWeb=true&amp;Lang=en" TargetMode="Externa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stats.oecd.org/OECDStat_Metadata/ShowMetadata.ashx?Dataset=TABLE1&amp;Coords=%5bFLOWS%5d.%5b1140%5d&amp;ShowOnWeb=true&amp;Lang=en" TargetMode="External"/><Relationship Id="rId2" Type="http://schemas.openxmlformats.org/officeDocument/2006/relationships/hyperlink" Target="http://stats.oecd.org/OECDStat_Metadata/ShowMetadata.ashx?Dataset=TABLE1&amp;Coords=%5bFLOWS%5d.%5b1120%5d&amp;ShowOnWeb=true&amp;Lang=en" TargetMode="External"/><Relationship Id="rId1" Type="http://schemas.openxmlformats.org/officeDocument/2006/relationships/hyperlink" Target="http://stats.oecd.org/OECDStat_Metadata/ShowMetadata.ashx?Dataset=TABLE1&amp;ShowOnWeb=true&amp;Lang=en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s://stats-1.oecd.org/" TargetMode="External"/><Relationship Id="rId4" Type="http://schemas.openxmlformats.org/officeDocument/2006/relationships/hyperlink" Target="http://stats.oecd.org/OECDStat_Metadata/ShowMetadata.ashx?Dataset=TABLE1&amp;Coords=%5bPART%5d.%5b1%5d,%5bDATATYPE%5d.%5bA%5d,%5bTRANSACTYPE%5d.%5b1010%5d&amp;ShowOnWeb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865A-2A4F-4118-A74E-8FB46D975EF1}">
  <sheetPr>
    <pageSetUpPr fitToPage="1"/>
  </sheetPr>
  <dimension ref="A1:W39"/>
  <sheetViews>
    <sheetView zoomScale="80" zoomScaleNormal="80" workbookViewId="0">
      <selection activeCell="A40" sqref="A40"/>
    </sheetView>
  </sheetViews>
  <sheetFormatPr defaultColWidth="7.69140625" defaultRowHeight="15.5"/>
  <cols>
    <col min="1" max="1" width="7.3046875" style="3" customWidth="1"/>
    <col min="2" max="2" width="17.4609375" style="3" customWidth="1"/>
    <col min="3" max="3" width="13.23046875" style="3" customWidth="1"/>
    <col min="4" max="5" width="10.69140625" style="3" customWidth="1"/>
    <col min="6" max="6" width="3.84375" style="3" customWidth="1"/>
    <col min="7" max="7" width="7.3046875" style="3" customWidth="1"/>
    <col min="8" max="8" width="17.4609375" style="3" customWidth="1"/>
    <col min="9" max="9" width="13.23046875" style="3" customWidth="1"/>
    <col min="10" max="11" width="10.69140625" style="3" customWidth="1"/>
    <col min="12" max="12" width="3.84375" style="3" customWidth="1"/>
    <col min="13" max="13" width="7.3046875" style="3" customWidth="1"/>
    <col min="14" max="14" width="17.4609375" style="3" customWidth="1"/>
    <col min="15" max="15" width="13.23046875" style="3" customWidth="1"/>
    <col min="16" max="17" width="10.69140625" style="3" customWidth="1"/>
    <col min="18" max="18" width="3.84375" style="3" customWidth="1"/>
    <col min="19" max="19" width="7.3046875" style="3" customWidth="1"/>
    <col min="20" max="20" width="17.4609375" style="3" customWidth="1"/>
    <col min="21" max="21" width="10.4609375" style="3" customWidth="1"/>
    <col min="22" max="16384" width="7.69140625" style="3"/>
  </cols>
  <sheetData>
    <row r="1" spans="1:21" ht="44.25" customHeight="1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</row>
    <row r="2" spans="1:21" ht="35.25" customHeight="1">
      <c r="A2" s="282" t="s">
        <v>1</v>
      </c>
      <c r="B2" s="283"/>
      <c r="C2" s="283"/>
      <c r="D2" s="283"/>
      <c r="E2" s="284"/>
      <c r="G2" s="282" t="s">
        <v>2</v>
      </c>
      <c r="H2" s="283"/>
      <c r="I2" s="283"/>
      <c r="J2" s="283"/>
      <c r="K2" s="284"/>
      <c r="M2" s="282" t="s">
        <v>3</v>
      </c>
      <c r="N2" s="285"/>
      <c r="O2" s="285"/>
      <c r="P2" s="285"/>
      <c r="Q2" s="286"/>
      <c r="S2" s="287" t="s">
        <v>4</v>
      </c>
      <c r="T2" s="285"/>
      <c r="U2" s="286"/>
    </row>
    <row r="3" spans="1:21" ht="47.25" customHeight="1">
      <c r="A3" s="6" t="s">
        <v>5</v>
      </c>
      <c r="B3" s="6" t="s">
        <v>6</v>
      </c>
      <c r="C3" s="4" t="s">
        <v>7</v>
      </c>
      <c r="D3" s="7" t="s">
        <v>8</v>
      </c>
      <c r="E3" s="7" t="s">
        <v>9</v>
      </c>
      <c r="F3" s="8"/>
      <c r="G3" s="6" t="s">
        <v>5</v>
      </c>
      <c r="H3" s="6" t="s">
        <v>6</v>
      </c>
      <c r="I3" s="4" t="s">
        <v>7</v>
      </c>
      <c r="J3" s="7" t="s">
        <v>8</v>
      </c>
      <c r="K3" s="7" t="s">
        <v>9</v>
      </c>
      <c r="L3" s="8"/>
      <c r="M3" s="6" t="s">
        <v>5</v>
      </c>
      <c r="N3" s="6" t="s">
        <v>6</v>
      </c>
      <c r="O3" s="4" t="s">
        <v>7</v>
      </c>
      <c r="P3" s="7" t="s">
        <v>10</v>
      </c>
      <c r="Q3" s="7" t="s">
        <v>9</v>
      </c>
      <c r="R3" s="8"/>
      <c r="S3" s="6" t="s">
        <v>5</v>
      </c>
      <c r="T3" s="6" t="s">
        <v>6</v>
      </c>
      <c r="U3" s="9" t="s">
        <v>11</v>
      </c>
    </row>
    <row r="4" spans="1:21" ht="6.75" customHeight="1">
      <c r="A4" s="5"/>
      <c r="B4" s="10"/>
      <c r="C4" s="11"/>
      <c r="D4" s="12"/>
      <c r="E4" s="12"/>
      <c r="F4" s="13"/>
      <c r="G4" s="5"/>
      <c r="H4" s="10"/>
      <c r="I4" s="11"/>
      <c r="J4" s="12"/>
      <c r="K4" s="12"/>
      <c r="L4" s="13"/>
      <c r="M4" s="5"/>
      <c r="N4" s="14"/>
      <c r="O4" s="15"/>
      <c r="P4" s="16"/>
      <c r="Q4" s="16"/>
      <c r="R4" s="13"/>
      <c r="S4" s="10"/>
      <c r="T4" s="14"/>
      <c r="U4" s="15"/>
    </row>
    <row r="5" spans="1:21" ht="22.5" customHeight="1">
      <c r="A5" s="17">
        <v>1</v>
      </c>
      <c r="B5" s="18" t="s">
        <v>12</v>
      </c>
      <c r="C5" s="19">
        <v>334.92339999999996</v>
      </c>
      <c r="D5" s="20">
        <v>-1.9322592215739915</v>
      </c>
      <c r="E5" s="21">
        <v>22.074828241625827</v>
      </c>
      <c r="F5" s="22"/>
      <c r="G5" s="17">
        <v>1</v>
      </c>
      <c r="H5" s="18" t="s">
        <v>12</v>
      </c>
      <c r="I5" s="19">
        <v>337.10640000000001</v>
      </c>
      <c r="J5" s="20">
        <v>-2.3472143847846434</v>
      </c>
      <c r="K5" s="21">
        <v>20.906130527313795</v>
      </c>
      <c r="L5" s="22"/>
      <c r="M5" s="17">
        <v>1</v>
      </c>
      <c r="N5" s="23" t="s">
        <v>12</v>
      </c>
      <c r="O5" s="24">
        <v>329.80720000000002</v>
      </c>
      <c r="P5" s="20">
        <v>-2.3865927449190654</v>
      </c>
      <c r="Q5" s="25">
        <v>22.509168805320893</v>
      </c>
      <c r="R5" s="22"/>
      <c r="S5" s="26">
        <v>1</v>
      </c>
      <c r="T5" s="18" t="s">
        <v>13</v>
      </c>
      <c r="U5" s="27">
        <v>1.034009</v>
      </c>
    </row>
    <row r="6" spans="1:21" ht="22.5" customHeight="1">
      <c r="A6" s="28">
        <v>2</v>
      </c>
      <c r="B6" s="35" t="s">
        <v>14</v>
      </c>
      <c r="C6" s="30">
        <v>241.977</v>
      </c>
      <c r="D6" s="31">
        <v>-3.1186740890688207</v>
      </c>
      <c r="E6" s="32">
        <v>15.948723539244774</v>
      </c>
      <c r="F6" s="22"/>
      <c r="G6" s="28">
        <v>2</v>
      </c>
      <c r="H6" s="35" t="s">
        <v>14</v>
      </c>
      <c r="I6" s="30">
        <v>269.005</v>
      </c>
      <c r="J6" s="31">
        <v>-6.0629150265812601</v>
      </c>
      <c r="K6" s="32">
        <v>16.682725817427517</v>
      </c>
      <c r="L6" s="22"/>
      <c r="M6" s="28">
        <v>2</v>
      </c>
      <c r="N6" s="29" t="s">
        <v>14</v>
      </c>
      <c r="O6" s="33">
        <v>241.22380000000001</v>
      </c>
      <c r="P6" s="31">
        <v>-6.030296396079839</v>
      </c>
      <c r="Q6" s="34">
        <v>16.463398112779124</v>
      </c>
      <c r="R6" s="22"/>
      <c r="S6" s="28">
        <v>2</v>
      </c>
      <c r="T6" s="35" t="s">
        <v>15</v>
      </c>
      <c r="U6" s="36">
        <v>1.0261009999999999</v>
      </c>
    </row>
    <row r="7" spans="1:21" ht="22.5" customHeight="1">
      <c r="A7" s="28">
        <v>3</v>
      </c>
      <c r="B7" s="29" t="s">
        <v>16</v>
      </c>
      <c r="C7" s="30">
        <v>193.93310000000002</v>
      </c>
      <c r="D7" s="31">
        <v>-8.7119053776824024E-2</v>
      </c>
      <c r="E7" s="32">
        <v>12.782146224677184</v>
      </c>
      <c r="F7" s="22"/>
      <c r="G7" s="28">
        <v>3</v>
      </c>
      <c r="H7" s="29" t="s">
        <v>16</v>
      </c>
      <c r="I7" s="30">
        <v>196.37090000000001</v>
      </c>
      <c r="J7" s="31">
        <v>-9.7983603263059521E-2</v>
      </c>
      <c r="K7" s="32">
        <v>12.178219301579812</v>
      </c>
      <c r="L7" s="22"/>
      <c r="M7" s="28">
        <v>3</v>
      </c>
      <c r="N7" s="29" t="s">
        <v>16</v>
      </c>
      <c r="O7" s="33">
        <v>193.71020000000001</v>
      </c>
      <c r="P7" s="31">
        <v>-0.46854904967112515</v>
      </c>
      <c r="Q7" s="34">
        <v>13.220619777592702</v>
      </c>
      <c r="R7" s="22"/>
      <c r="S7" s="28">
        <v>3</v>
      </c>
      <c r="T7" s="35" t="s">
        <v>17</v>
      </c>
      <c r="U7" s="36">
        <v>0.95619799999999999</v>
      </c>
    </row>
    <row r="8" spans="1:21" ht="22.5" customHeight="1">
      <c r="A8" s="28">
        <v>4</v>
      </c>
      <c r="B8" s="35" t="s">
        <v>18</v>
      </c>
      <c r="C8" s="30">
        <v>155.8766</v>
      </c>
      <c r="D8" s="31">
        <v>10.054986331081535</v>
      </c>
      <c r="E8" s="32">
        <v>10.273839247686524</v>
      </c>
      <c r="F8" s="22"/>
      <c r="G8" s="28">
        <v>4</v>
      </c>
      <c r="H8" s="29" t="s">
        <v>18</v>
      </c>
      <c r="I8" s="30">
        <v>189.1977</v>
      </c>
      <c r="J8" s="31">
        <v>9.6797625044855167</v>
      </c>
      <c r="K8" s="32">
        <v>11.733363150825845</v>
      </c>
      <c r="L8" s="22"/>
      <c r="M8" s="28">
        <v>4</v>
      </c>
      <c r="N8" s="29" t="s">
        <v>19</v>
      </c>
      <c r="O8" s="33">
        <v>119.8415</v>
      </c>
      <c r="P8" s="31">
        <v>-6.6630995967964939</v>
      </c>
      <c r="Q8" s="34">
        <v>8.1791196595552318</v>
      </c>
      <c r="R8" s="22"/>
      <c r="S8" s="28">
        <v>4</v>
      </c>
      <c r="T8" s="35" t="s">
        <v>20</v>
      </c>
      <c r="U8" s="36">
        <v>0.71687199999999995</v>
      </c>
    </row>
    <row r="9" spans="1:21" ht="22.5" customHeight="1">
      <c r="A9" s="28">
        <v>5</v>
      </c>
      <c r="B9" s="29" t="s">
        <v>19</v>
      </c>
      <c r="C9" s="30">
        <v>122.11360000000001</v>
      </c>
      <c r="D9" s="31">
        <v>0.61955295616327477</v>
      </c>
      <c r="E9" s="32">
        <v>8.0485172011468897</v>
      </c>
      <c r="F9" s="22"/>
      <c r="G9" s="28">
        <v>5</v>
      </c>
      <c r="H9" s="29" t="s">
        <v>19</v>
      </c>
      <c r="I9" s="30">
        <v>145.43969999999999</v>
      </c>
      <c r="J9" s="31">
        <v>-5.4530999212757632</v>
      </c>
      <c r="K9" s="32">
        <v>9.0196488469318901</v>
      </c>
      <c r="L9" s="22"/>
      <c r="M9" s="28">
        <v>5</v>
      </c>
      <c r="N9" s="29" t="s">
        <v>18</v>
      </c>
      <c r="O9" s="33">
        <v>117.2017</v>
      </c>
      <c r="P9" s="31">
        <v>16.453254930561279</v>
      </c>
      <c r="Q9" s="34">
        <v>7.9989546910151681</v>
      </c>
      <c r="R9" s="22"/>
      <c r="S9" s="28">
        <v>5</v>
      </c>
      <c r="T9" s="35" t="s">
        <v>16</v>
      </c>
      <c r="U9" s="36">
        <v>0.70425499999999996</v>
      </c>
    </row>
    <row r="10" spans="1:21" ht="22.5" customHeight="1">
      <c r="A10" s="28">
        <v>6</v>
      </c>
      <c r="B10" s="29" t="s">
        <v>21</v>
      </c>
      <c r="C10" s="30">
        <v>52.92</v>
      </c>
      <c r="D10" s="31">
        <v>-6.4847489914242384</v>
      </c>
      <c r="E10" s="32">
        <v>3.4879614578940705</v>
      </c>
      <c r="F10" s="22"/>
      <c r="G10" s="28">
        <v>6</v>
      </c>
      <c r="H10" s="29" t="s">
        <v>21</v>
      </c>
      <c r="I10" s="30">
        <v>53.072200000000002</v>
      </c>
      <c r="J10" s="31">
        <v>-6.9587809598608663</v>
      </c>
      <c r="K10" s="32">
        <v>3.291347599961624</v>
      </c>
      <c r="L10" s="22"/>
      <c r="M10" s="28">
        <v>6</v>
      </c>
      <c r="N10" s="29" t="s">
        <v>21</v>
      </c>
      <c r="O10" s="33">
        <v>52.92</v>
      </c>
      <c r="P10" s="31">
        <v>-5.7787938190034085</v>
      </c>
      <c r="Q10" s="34">
        <v>3.6117623059095791</v>
      </c>
      <c r="R10" s="22"/>
      <c r="S10" s="28">
        <v>6</v>
      </c>
      <c r="T10" s="35" t="s">
        <v>14</v>
      </c>
      <c r="U10" s="36">
        <v>0.61151</v>
      </c>
    </row>
    <row r="11" spans="1:21" ht="22.5" customHeight="1">
      <c r="A11" s="28">
        <v>7</v>
      </c>
      <c r="B11" s="29" t="s">
        <v>17</v>
      </c>
      <c r="C11" s="30">
        <v>52.052399999999999</v>
      </c>
      <c r="D11" s="31">
        <v>-13.261034753975981</v>
      </c>
      <c r="E11" s="32">
        <v>3.4307778720877797</v>
      </c>
      <c r="F11" s="22"/>
      <c r="G11" s="28">
        <v>7</v>
      </c>
      <c r="H11" s="29" t="s">
        <v>17</v>
      </c>
      <c r="I11" s="30">
        <v>52.783299999999997</v>
      </c>
      <c r="J11" s="31">
        <v>-13.70060330592025</v>
      </c>
      <c r="K11" s="32">
        <v>3.2734310575603498</v>
      </c>
      <c r="L11" s="22"/>
      <c r="M11" s="28">
        <v>7</v>
      </c>
      <c r="N11" s="29" t="s">
        <v>17</v>
      </c>
      <c r="O11" s="33">
        <v>52.0471</v>
      </c>
      <c r="P11" s="31">
        <v>-13.255411630589128</v>
      </c>
      <c r="Q11" s="34">
        <v>3.5521873377155413</v>
      </c>
      <c r="R11" s="22"/>
      <c r="S11" s="28">
        <v>7</v>
      </c>
      <c r="T11" s="35" t="s">
        <v>21</v>
      </c>
      <c r="U11" s="36">
        <v>0.586816</v>
      </c>
    </row>
    <row r="12" spans="1:21" ht="22.5" customHeight="1">
      <c r="A12" s="28">
        <v>8</v>
      </c>
      <c r="B12" s="29" t="s">
        <v>22</v>
      </c>
      <c r="C12" s="30">
        <v>47.252399999999994</v>
      </c>
      <c r="D12" s="31">
        <v>0.99126710352521996</v>
      </c>
      <c r="E12" s="32">
        <v>3.1144094858842357</v>
      </c>
      <c r="F12" s="22"/>
      <c r="G12" s="28">
        <v>8</v>
      </c>
      <c r="H12" s="29" t="s">
        <v>22</v>
      </c>
      <c r="I12" s="30">
        <v>47.413800000000002</v>
      </c>
      <c r="J12" s="31">
        <v>1.1069481199367914</v>
      </c>
      <c r="K12" s="32">
        <v>2.9404339152147538</v>
      </c>
      <c r="L12" s="22"/>
      <c r="M12" s="28">
        <v>8</v>
      </c>
      <c r="N12" s="29" t="s">
        <v>22</v>
      </c>
      <c r="O12" s="33">
        <v>45.345100000000002</v>
      </c>
      <c r="P12" s="31">
        <v>-2.2842316900513091</v>
      </c>
      <c r="Q12" s="34">
        <v>3.0947793450056778</v>
      </c>
      <c r="R12" s="22"/>
      <c r="S12" s="28">
        <v>8</v>
      </c>
      <c r="T12" s="35" t="s">
        <v>19</v>
      </c>
      <c r="U12" s="36">
        <v>0.44106200000000001</v>
      </c>
    </row>
    <row r="13" spans="1:21" ht="22.5" customHeight="1">
      <c r="A13" s="28">
        <v>9</v>
      </c>
      <c r="B13" s="29" t="s">
        <v>23</v>
      </c>
      <c r="C13" s="30">
        <v>43.730699999999999</v>
      </c>
      <c r="D13" s="31">
        <v>-15.733805560747582</v>
      </c>
      <c r="E13" s="32">
        <v>2.8822939555315235</v>
      </c>
      <c r="F13" s="22"/>
      <c r="G13" s="28">
        <v>9</v>
      </c>
      <c r="H13" s="35" t="s">
        <v>23</v>
      </c>
      <c r="I13" s="30">
        <v>44.043700000000001</v>
      </c>
      <c r="J13" s="31">
        <v>-15.407131401791979</v>
      </c>
      <c r="K13" s="32">
        <v>2.7314323937660352</v>
      </c>
      <c r="L13" s="22"/>
      <c r="M13" s="28">
        <v>9</v>
      </c>
      <c r="N13" s="29" t="s">
        <v>15</v>
      </c>
      <c r="O13" s="33">
        <v>42.978299999999997</v>
      </c>
      <c r="P13" s="31">
        <v>0.94442434975408884</v>
      </c>
      <c r="Q13" s="34">
        <v>2.9332464835992758</v>
      </c>
      <c r="R13" s="22"/>
      <c r="S13" s="28">
        <v>9</v>
      </c>
      <c r="T13" s="35" t="s">
        <v>24</v>
      </c>
      <c r="U13" s="36">
        <v>0.42080099999999998</v>
      </c>
    </row>
    <row r="14" spans="1:21" ht="22.5" customHeight="1">
      <c r="A14" s="28">
        <v>10</v>
      </c>
      <c r="B14" s="29" t="s">
        <v>15</v>
      </c>
      <c r="C14" s="30">
        <v>42.978299999999997</v>
      </c>
      <c r="D14" s="31">
        <v>0.94442434975408884</v>
      </c>
      <c r="E14" s="32">
        <v>2.8327032109941181</v>
      </c>
      <c r="F14" s="22"/>
      <c r="G14" s="28">
        <v>10</v>
      </c>
      <c r="H14" s="29" t="s">
        <v>15</v>
      </c>
      <c r="I14" s="30">
        <v>43.337399999999995</v>
      </c>
      <c r="J14" s="31">
        <v>0.70759814002774202</v>
      </c>
      <c r="K14" s="32">
        <v>2.6876301995880496</v>
      </c>
      <c r="L14" s="22"/>
      <c r="M14" s="28">
        <v>10</v>
      </c>
      <c r="N14" s="29" t="s">
        <v>23</v>
      </c>
      <c r="O14" s="33">
        <v>42.599200000000003</v>
      </c>
      <c r="P14" s="31">
        <v>-16.444960516560293</v>
      </c>
      <c r="Q14" s="34">
        <v>2.9073731069898594</v>
      </c>
      <c r="R14" s="22"/>
      <c r="S14" s="28">
        <v>10</v>
      </c>
      <c r="T14" s="35" t="s">
        <v>25</v>
      </c>
      <c r="U14" s="36">
        <v>0.416877</v>
      </c>
    </row>
    <row r="15" spans="1:21" ht="22.5" customHeight="1">
      <c r="A15" s="28">
        <v>11</v>
      </c>
      <c r="B15" s="35" t="s">
        <v>24</v>
      </c>
      <c r="C15" s="30">
        <v>30.9907</v>
      </c>
      <c r="D15" s="31">
        <v>-5.3858111289550828E-2</v>
      </c>
      <c r="E15" s="32">
        <v>2.042599530482951</v>
      </c>
      <c r="F15" s="22"/>
      <c r="G15" s="28">
        <v>11</v>
      </c>
      <c r="H15" s="35" t="s">
        <v>24</v>
      </c>
      <c r="I15" s="30">
        <v>32.135999999999996</v>
      </c>
      <c r="J15" s="31">
        <v>2.4744897959183643</v>
      </c>
      <c r="K15" s="32">
        <v>1.9929595244283589</v>
      </c>
      <c r="L15" s="22"/>
      <c r="M15" s="28">
        <v>11</v>
      </c>
      <c r="N15" s="29" t="s">
        <v>24</v>
      </c>
      <c r="O15" s="33">
        <v>30.954499999999999</v>
      </c>
      <c r="P15" s="31">
        <v>-5.1984785570835808E-2</v>
      </c>
      <c r="Q15" s="34">
        <v>2.1126284258933872</v>
      </c>
      <c r="R15" s="22"/>
      <c r="S15" s="28">
        <v>11</v>
      </c>
      <c r="T15" s="35" t="s">
        <v>26</v>
      </c>
      <c r="U15" s="36">
        <v>0.40918100000000002</v>
      </c>
    </row>
    <row r="16" spans="1:21" ht="22.5" customHeight="1">
      <c r="A16" s="28">
        <v>12</v>
      </c>
      <c r="B16" s="35" t="s">
        <v>27</v>
      </c>
      <c r="C16" s="30">
        <v>29.434999999999999</v>
      </c>
      <c r="D16" s="31">
        <v>1.8406393799951497</v>
      </c>
      <c r="E16" s="32">
        <v>1.9400632183127733</v>
      </c>
      <c r="F16" s="22"/>
      <c r="G16" s="28">
        <v>12</v>
      </c>
      <c r="H16" s="35" t="s">
        <v>27</v>
      </c>
      <c r="I16" s="30">
        <v>29.869</v>
      </c>
      <c r="J16" s="31">
        <v>0.31233207952714204</v>
      </c>
      <c r="K16" s="32">
        <v>1.852368310777653</v>
      </c>
      <c r="L16" s="22"/>
      <c r="M16" s="28">
        <v>12</v>
      </c>
      <c r="N16" s="29" t="s">
        <v>28</v>
      </c>
      <c r="O16" s="33">
        <v>28.8843</v>
      </c>
      <c r="P16" s="31">
        <v>-8.2746903778977501</v>
      </c>
      <c r="Q16" s="34">
        <v>1.9713383592702958</v>
      </c>
      <c r="R16" s="22"/>
      <c r="S16" s="28">
        <v>12</v>
      </c>
      <c r="T16" s="35" t="s">
        <v>29</v>
      </c>
      <c r="U16" s="36">
        <v>0.31566499999999997</v>
      </c>
    </row>
    <row r="17" spans="1:21" ht="22.5" customHeight="1">
      <c r="A17" s="28">
        <v>13</v>
      </c>
      <c r="B17" s="35" t="s">
        <v>28</v>
      </c>
      <c r="C17" s="30">
        <v>28.8843</v>
      </c>
      <c r="D17" s="31">
        <v>-8.2746903778977501</v>
      </c>
      <c r="E17" s="32">
        <v>1.9037665370039627</v>
      </c>
      <c r="F17" s="22"/>
      <c r="G17" s="28">
        <v>13</v>
      </c>
      <c r="H17" s="35" t="s">
        <v>28</v>
      </c>
      <c r="I17" s="30">
        <v>28.977399999999999</v>
      </c>
      <c r="J17" s="31">
        <v>-8.0724573313876036</v>
      </c>
      <c r="K17" s="32">
        <v>1.7970744748310408</v>
      </c>
      <c r="L17" s="22"/>
      <c r="M17" s="28">
        <v>13</v>
      </c>
      <c r="N17" s="29" t="s">
        <v>27</v>
      </c>
      <c r="O17" s="33">
        <v>27.087</v>
      </c>
      <c r="P17" s="31">
        <v>4.5995698160712566</v>
      </c>
      <c r="Q17" s="34">
        <v>1.8486735748331966</v>
      </c>
      <c r="R17" s="22"/>
      <c r="S17" s="28">
        <v>13</v>
      </c>
      <c r="T17" s="35" t="s">
        <v>18</v>
      </c>
      <c r="U17" s="36">
        <v>0.29597099999999998</v>
      </c>
    </row>
    <row r="18" spans="1:21" ht="22.5" customHeight="1">
      <c r="A18" s="28">
        <v>14</v>
      </c>
      <c r="B18" s="29" t="s">
        <v>20</v>
      </c>
      <c r="C18" s="30">
        <v>25.535900000000002</v>
      </c>
      <c r="D18" s="31">
        <v>-1.4073141727540817</v>
      </c>
      <c r="E18" s="32">
        <v>1.6830732235948072</v>
      </c>
      <c r="G18" s="28">
        <v>14</v>
      </c>
      <c r="H18" s="29" t="s">
        <v>30</v>
      </c>
      <c r="I18" s="30">
        <v>26.744600000000002</v>
      </c>
      <c r="J18" s="31">
        <v>5.5513458047201771</v>
      </c>
      <c r="K18" s="32">
        <v>1.6586042225860933</v>
      </c>
      <c r="M18" s="28">
        <v>14</v>
      </c>
      <c r="N18" s="29" t="s">
        <v>20</v>
      </c>
      <c r="O18" s="33">
        <v>25.413699999999999</v>
      </c>
      <c r="P18" s="31">
        <v>-1.3761094057427163</v>
      </c>
      <c r="Q18" s="34">
        <v>1.7344717255044269</v>
      </c>
      <c r="R18" s="22"/>
      <c r="S18" s="28">
        <v>14</v>
      </c>
      <c r="T18" s="35" t="s">
        <v>31</v>
      </c>
      <c r="U18" s="36">
        <v>0.27581899999999998</v>
      </c>
    </row>
    <row r="19" spans="1:21" ht="22.5" customHeight="1">
      <c r="A19" s="28">
        <v>15</v>
      </c>
      <c r="B19" s="29" t="s">
        <v>30</v>
      </c>
      <c r="C19" s="30">
        <v>24.856100000000001</v>
      </c>
      <c r="D19" s="31">
        <v>5.4006148627160027</v>
      </c>
      <c r="E19" s="32">
        <v>1.6382675508987303</v>
      </c>
      <c r="F19" s="22"/>
      <c r="G19" s="28">
        <v>15</v>
      </c>
      <c r="H19" s="29" t="s">
        <v>20</v>
      </c>
      <c r="I19" s="30">
        <v>26.013999999999999</v>
      </c>
      <c r="J19" s="31">
        <v>-1.2031537211174683</v>
      </c>
      <c r="K19" s="32">
        <v>1.6132950295145423</v>
      </c>
      <c r="L19" s="22"/>
      <c r="M19" s="28">
        <v>15</v>
      </c>
      <c r="N19" s="29" t="s">
        <v>30</v>
      </c>
      <c r="O19" s="33">
        <v>25.395599999999998</v>
      </c>
      <c r="P19" s="31">
        <v>4.7945629433392369</v>
      </c>
      <c r="Q19" s="34">
        <v>1.7332364099765174</v>
      </c>
      <c r="R19" s="22"/>
      <c r="S19" s="28">
        <v>15</v>
      </c>
      <c r="T19" s="35" t="s">
        <v>32</v>
      </c>
      <c r="U19" s="36">
        <v>0.27566600000000002</v>
      </c>
    </row>
    <row r="20" spans="1:21" ht="22.5" customHeight="1">
      <c r="A20" s="28">
        <v>16</v>
      </c>
      <c r="B20" s="29" t="s">
        <v>26</v>
      </c>
      <c r="C20" s="30">
        <v>21.745700000000003</v>
      </c>
      <c r="D20" s="31">
        <v>-5.9275217490991041</v>
      </c>
      <c r="E20" s="32">
        <v>1.433260836638834</v>
      </c>
      <c r="F20" s="22"/>
      <c r="G20" s="28">
        <v>16</v>
      </c>
      <c r="H20" s="29" t="s">
        <v>26</v>
      </c>
      <c r="I20" s="30">
        <v>22.201799999999999</v>
      </c>
      <c r="J20" s="31">
        <v>-6.0467950589699129</v>
      </c>
      <c r="K20" s="32">
        <v>1.3768760508293982</v>
      </c>
      <c r="L20" s="22"/>
      <c r="M20" s="28">
        <v>16</v>
      </c>
      <c r="N20" s="29" t="s">
        <v>26</v>
      </c>
      <c r="O20" s="33">
        <v>22.076599999999999</v>
      </c>
      <c r="P20" s="31">
        <v>-5.9758003722364412</v>
      </c>
      <c r="Q20" s="34">
        <v>1.5067163968753479</v>
      </c>
      <c r="R20" s="22"/>
      <c r="S20" s="28">
        <v>16</v>
      </c>
      <c r="T20" s="35" t="s">
        <v>22</v>
      </c>
      <c r="U20" s="36">
        <v>0.27481899999999998</v>
      </c>
    </row>
    <row r="21" spans="1:21" ht="22.5" customHeight="1">
      <c r="A21" s="28">
        <v>17</v>
      </c>
      <c r="B21" s="29" t="s">
        <v>31</v>
      </c>
      <c r="C21" s="30">
        <v>12.298800000000002</v>
      </c>
      <c r="D21" s="31">
        <v>5.1017792134543436</v>
      </c>
      <c r="E21" s="32">
        <v>0.81061489755003024</v>
      </c>
      <c r="F21" s="22"/>
      <c r="G21" s="28">
        <v>17</v>
      </c>
      <c r="H21" s="29" t="s">
        <v>31</v>
      </c>
      <c r="I21" s="30">
        <v>12.366700000000002</v>
      </c>
      <c r="J21" s="31">
        <v>5.1044951173286117</v>
      </c>
      <c r="K21" s="32">
        <v>0.76693840399390678</v>
      </c>
      <c r="L21" s="22"/>
      <c r="M21" s="28">
        <v>17</v>
      </c>
      <c r="N21" s="29" t="s">
        <v>31</v>
      </c>
      <c r="O21" s="33">
        <v>12.2707</v>
      </c>
      <c r="P21" s="31">
        <v>5.1275680677164468</v>
      </c>
      <c r="Q21" s="34">
        <v>0.83746885349819855</v>
      </c>
      <c r="R21" s="22"/>
      <c r="S21" s="28">
        <v>17</v>
      </c>
      <c r="T21" s="35" t="s">
        <v>33</v>
      </c>
      <c r="U21" s="36">
        <v>0.24868699999999999</v>
      </c>
    </row>
    <row r="22" spans="1:21" ht="22.5" customHeight="1">
      <c r="A22" s="28">
        <v>18</v>
      </c>
      <c r="B22" s="29" t="s">
        <v>25</v>
      </c>
      <c r="C22" s="30">
        <v>11.307700000000001</v>
      </c>
      <c r="D22" s="31">
        <v>14.915650406504064</v>
      </c>
      <c r="E22" s="32">
        <v>0.74529141680704414</v>
      </c>
      <c r="F22" s="22"/>
      <c r="G22" s="28">
        <v>18</v>
      </c>
      <c r="H22" s="29" t="s">
        <v>25</v>
      </c>
      <c r="I22" s="30">
        <v>11.521500000000001</v>
      </c>
      <c r="J22" s="31">
        <v>14.918510243571589</v>
      </c>
      <c r="K22" s="32">
        <v>0.71452212972060425</v>
      </c>
      <c r="L22" s="22"/>
      <c r="M22" s="28">
        <v>18</v>
      </c>
      <c r="N22" s="29" t="s">
        <v>25</v>
      </c>
      <c r="O22" s="33">
        <v>11.493</v>
      </c>
      <c r="P22" s="31">
        <v>16.798780487804873</v>
      </c>
      <c r="Q22" s="32">
        <v>0.78439123548410417</v>
      </c>
      <c r="R22" s="22"/>
      <c r="S22" s="28">
        <v>18</v>
      </c>
      <c r="T22" s="35" t="s">
        <v>23</v>
      </c>
      <c r="U22" s="36">
        <v>0.216668</v>
      </c>
    </row>
    <row r="23" spans="1:21" ht="22.5" customHeight="1">
      <c r="A23" s="28">
        <v>19</v>
      </c>
      <c r="B23" s="29" t="s">
        <v>29</v>
      </c>
      <c r="C23" s="30">
        <v>9.734</v>
      </c>
      <c r="D23" s="31">
        <v>4.1905271608241881</v>
      </c>
      <c r="E23" s="32">
        <v>0.64156872318860314</v>
      </c>
      <c r="F23" s="22"/>
      <c r="G23" s="28">
        <v>19</v>
      </c>
      <c r="H23" s="29" t="s">
        <v>29</v>
      </c>
      <c r="I23" s="30">
        <v>9.7340999999999998</v>
      </c>
      <c r="J23" s="31">
        <v>4.1915975381321884</v>
      </c>
      <c r="K23" s="32">
        <v>0.60367398888281332</v>
      </c>
      <c r="L23" s="22"/>
      <c r="M23" s="28">
        <v>19</v>
      </c>
      <c r="N23" s="29" t="s">
        <v>29</v>
      </c>
      <c r="O23" s="33">
        <v>9.734</v>
      </c>
      <c r="P23" s="31">
        <v>4.1905271608241881</v>
      </c>
      <c r="Q23" s="34">
        <v>0.66434040600385191</v>
      </c>
      <c r="R23" s="22"/>
      <c r="S23" s="28">
        <v>19</v>
      </c>
      <c r="T23" s="35" t="s">
        <v>28</v>
      </c>
      <c r="U23" s="36">
        <v>0.214751</v>
      </c>
    </row>
    <row r="24" spans="1:21" ht="22.5" customHeight="1">
      <c r="A24" s="28">
        <v>20</v>
      </c>
      <c r="B24" s="35" t="s">
        <v>34</v>
      </c>
      <c r="C24" s="30">
        <v>7.7655999999999992</v>
      </c>
      <c r="D24" s="31">
        <v>1.3732964336065978</v>
      </c>
      <c r="E24" s="32">
        <v>0.51183132081296656</v>
      </c>
      <c r="F24" s="22"/>
      <c r="G24" s="28">
        <v>20</v>
      </c>
      <c r="H24" s="35" t="s">
        <v>34</v>
      </c>
      <c r="I24" s="30">
        <v>7.8730999999999991</v>
      </c>
      <c r="J24" s="31">
        <v>0.17558815670606739</v>
      </c>
      <c r="K24" s="32">
        <v>0.48826143987356585</v>
      </c>
      <c r="L24" s="22"/>
      <c r="M24" s="28">
        <v>20</v>
      </c>
      <c r="N24" s="29" t="s">
        <v>34</v>
      </c>
      <c r="O24" s="33">
        <v>7.6102999999999996</v>
      </c>
      <c r="P24" s="31">
        <v>0.24368397481493489</v>
      </c>
      <c r="Q24" s="34">
        <v>0.51939899237837617</v>
      </c>
      <c r="R24" s="22"/>
      <c r="S24" s="28">
        <v>20</v>
      </c>
      <c r="T24" s="35" t="s">
        <v>35</v>
      </c>
      <c r="U24" s="36">
        <v>0.212585</v>
      </c>
    </row>
    <row r="25" spans="1:21" ht="22.5" customHeight="1">
      <c r="A25" s="28">
        <v>21</v>
      </c>
      <c r="B25" s="29" t="s">
        <v>32</v>
      </c>
      <c r="C25" s="30">
        <v>5.5476000000000001</v>
      </c>
      <c r="D25" s="31">
        <v>-0.22840494217937554</v>
      </c>
      <c r="E25" s="32">
        <v>0.36564276235474574</v>
      </c>
      <c r="F25" s="22"/>
      <c r="G25" s="28">
        <v>21</v>
      </c>
      <c r="H25" s="29" t="s">
        <v>32</v>
      </c>
      <c r="I25" s="30">
        <v>5.5476000000000001</v>
      </c>
      <c r="J25" s="31">
        <v>-0.22840494217937554</v>
      </c>
      <c r="K25" s="32">
        <v>0.34404226592353637</v>
      </c>
      <c r="L25" s="22"/>
      <c r="M25" s="28">
        <v>21</v>
      </c>
      <c r="N25" s="29" t="s">
        <v>32</v>
      </c>
      <c r="O25" s="33">
        <v>5.5476000000000001</v>
      </c>
      <c r="P25" s="31">
        <v>-0.22840494217937554</v>
      </c>
      <c r="Q25" s="34">
        <v>0.37862079683038513</v>
      </c>
      <c r="R25" s="22"/>
      <c r="S25" s="28">
        <v>21</v>
      </c>
      <c r="T25" s="35" t="s">
        <v>27</v>
      </c>
      <c r="U25" s="36">
        <v>0.208895</v>
      </c>
    </row>
    <row r="26" spans="1:21" ht="22.5" customHeight="1">
      <c r="A26" s="28">
        <v>22</v>
      </c>
      <c r="B26" s="29" t="s">
        <v>13</v>
      </c>
      <c r="C26" s="30">
        <v>4.7157</v>
      </c>
      <c r="D26" s="31">
        <v>-0.37814770998817404</v>
      </c>
      <c r="E26" s="32">
        <v>0.31081216642084408</v>
      </c>
      <c r="F26" s="22"/>
      <c r="G26" s="28">
        <v>22</v>
      </c>
      <c r="H26" s="29" t="s">
        <v>13</v>
      </c>
      <c r="I26" s="30">
        <v>4.7645999999999997</v>
      </c>
      <c r="J26" s="31">
        <v>-1.0261736601578724</v>
      </c>
      <c r="K26" s="32">
        <v>0.29548341268643763</v>
      </c>
      <c r="L26" s="22"/>
      <c r="M26" s="28">
        <v>22</v>
      </c>
      <c r="N26" s="29" t="s">
        <v>13</v>
      </c>
      <c r="O26" s="33">
        <v>4.7157</v>
      </c>
      <c r="P26" s="31">
        <v>-0.37814770998817404</v>
      </c>
      <c r="Q26" s="34">
        <v>0.32184405718023057</v>
      </c>
      <c r="R26" s="22"/>
      <c r="S26" s="28">
        <v>22</v>
      </c>
      <c r="T26" s="35" t="s">
        <v>36</v>
      </c>
      <c r="U26" s="36">
        <v>0.17515500000000001</v>
      </c>
    </row>
    <row r="27" spans="1:21" ht="22.5" customHeight="1">
      <c r="A27" s="28">
        <v>23</v>
      </c>
      <c r="B27" s="37" t="s">
        <v>37</v>
      </c>
      <c r="C27" s="30">
        <v>4.1047000000000002</v>
      </c>
      <c r="D27" s="38">
        <v>-0.23333252315095632</v>
      </c>
      <c r="E27" s="39">
        <v>0.2705411072603513</v>
      </c>
      <c r="F27" s="22"/>
      <c r="G27" s="28">
        <v>23</v>
      </c>
      <c r="H27" s="37" t="s">
        <v>37</v>
      </c>
      <c r="I27" s="30">
        <v>4.4165000000000001</v>
      </c>
      <c r="J27" s="38">
        <v>-0.39692384023816507</v>
      </c>
      <c r="K27" s="39">
        <v>0.27389549849507866</v>
      </c>
      <c r="L27" s="22"/>
      <c r="M27" s="28">
        <v>23</v>
      </c>
      <c r="N27" s="29" t="s">
        <v>37</v>
      </c>
      <c r="O27" s="33">
        <v>3.8163</v>
      </c>
      <c r="P27" s="38">
        <v>-1.5884886149720272</v>
      </c>
      <c r="Q27" s="34">
        <v>0.26046047785417092</v>
      </c>
      <c r="R27" s="22"/>
      <c r="S27" s="28">
        <v>23</v>
      </c>
      <c r="T27" s="40" t="s">
        <v>37</v>
      </c>
      <c r="U27" s="41">
        <v>0.171904</v>
      </c>
    </row>
    <row r="28" spans="1:21" ht="22.5" customHeight="1">
      <c r="A28" s="28">
        <v>24</v>
      </c>
      <c r="B28" s="29" t="s">
        <v>36</v>
      </c>
      <c r="C28" s="42">
        <v>3.6774</v>
      </c>
      <c r="D28" s="38">
        <v>26.614791351053579</v>
      </c>
      <c r="E28" s="39">
        <v>0.24237772988019002</v>
      </c>
      <c r="F28" s="22"/>
      <c r="G28" s="28">
        <v>24</v>
      </c>
      <c r="H28" s="29" t="s">
        <v>36</v>
      </c>
      <c r="I28" s="42">
        <v>3.6774</v>
      </c>
      <c r="J28" s="38">
        <v>26.614791351053579</v>
      </c>
      <c r="K28" s="39">
        <v>0.22805916589285685</v>
      </c>
      <c r="L28" s="22"/>
      <c r="M28" s="28">
        <v>24</v>
      </c>
      <c r="N28" s="29" t="s">
        <v>36</v>
      </c>
      <c r="O28" s="33">
        <v>3.6774</v>
      </c>
      <c r="P28" s="38">
        <v>26.614791351053579</v>
      </c>
      <c r="Q28" s="34">
        <v>0.25098062554330852</v>
      </c>
      <c r="R28" s="22"/>
      <c r="S28" s="28">
        <v>24</v>
      </c>
      <c r="T28" s="40" t="s">
        <v>38</v>
      </c>
      <c r="U28" s="41">
        <v>0.165379</v>
      </c>
    </row>
    <row r="29" spans="1:21" ht="22.5" customHeight="1">
      <c r="A29" s="28">
        <v>25</v>
      </c>
      <c r="B29" s="43" t="s">
        <v>35</v>
      </c>
      <c r="C29" s="42">
        <v>3.1206</v>
      </c>
      <c r="D29" s="31">
        <v>9.5177932196251849</v>
      </c>
      <c r="E29" s="32">
        <v>0.20567899708057893</v>
      </c>
      <c r="F29" s="22"/>
      <c r="G29" s="28">
        <v>25</v>
      </c>
      <c r="H29" s="43" t="s">
        <v>35</v>
      </c>
      <c r="I29" s="42">
        <v>3.1206</v>
      </c>
      <c r="J29" s="31">
        <v>9.5177932196251849</v>
      </c>
      <c r="K29" s="32">
        <v>0.1935284258131422</v>
      </c>
      <c r="L29" s="22"/>
      <c r="M29" s="28">
        <v>25</v>
      </c>
      <c r="N29" s="29" t="s">
        <v>35</v>
      </c>
      <c r="O29" s="33">
        <v>3.1206</v>
      </c>
      <c r="P29" s="31">
        <v>9.5177932196251849</v>
      </c>
      <c r="Q29" s="34">
        <v>0.21297931692784264</v>
      </c>
      <c r="R29" s="22"/>
      <c r="S29" s="28">
        <v>25</v>
      </c>
      <c r="T29" s="35" t="s">
        <v>12</v>
      </c>
      <c r="U29" s="36">
        <v>0.154414</v>
      </c>
    </row>
    <row r="30" spans="1:21" ht="22.5" customHeight="1">
      <c r="A30" s="28">
        <v>26</v>
      </c>
      <c r="B30" s="29" t="s">
        <v>39</v>
      </c>
      <c r="C30" s="30">
        <v>3.0920000000000001</v>
      </c>
      <c r="D30" s="31">
        <v>1.2575320932669554</v>
      </c>
      <c r="E30" s="32">
        <v>0.20379396877944944</v>
      </c>
      <c r="F30" s="22"/>
      <c r="G30" s="28">
        <v>26</v>
      </c>
      <c r="H30" s="29" t="s">
        <v>39</v>
      </c>
      <c r="I30" s="30">
        <v>3.0920000000000001</v>
      </c>
      <c r="J30" s="31">
        <v>1.2542161967449272</v>
      </c>
      <c r="K30" s="32">
        <v>0.19175475633347291</v>
      </c>
      <c r="L30" s="22"/>
      <c r="M30" s="28">
        <v>26</v>
      </c>
      <c r="N30" s="29" t="s">
        <v>39</v>
      </c>
      <c r="O30" s="33">
        <v>3.0920000000000001</v>
      </c>
      <c r="P30" s="31">
        <v>1.2575320932669554</v>
      </c>
      <c r="Q30" s="34">
        <v>0.21102738189479248</v>
      </c>
      <c r="R30" s="22"/>
      <c r="S30" s="28">
        <v>26</v>
      </c>
      <c r="T30" s="35" t="s">
        <v>30</v>
      </c>
      <c r="U30" s="36">
        <v>0.149948</v>
      </c>
    </row>
    <row r="31" spans="1:21" ht="22.5" customHeight="1">
      <c r="A31" s="28">
        <v>27</v>
      </c>
      <c r="B31" s="29" t="s">
        <v>40</v>
      </c>
      <c r="C31" s="30">
        <v>1.1577</v>
      </c>
      <c r="D31" s="31">
        <v>-15.9503412225933</v>
      </c>
      <c r="E31" s="32">
        <v>7.6304100147467219E-2</v>
      </c>
      <c r="F31" s="22"/>
      <c r="G31" s="28">
        <v>27</v>
      </c>
      <c r="H31" s="29" t="s">
        <v>40</v>
      </c>
      <c r="I31" s="30">
        <v>1.1577</v>
      </c>
      <c r="J31" s="31">
        <v>-15.956442831215975</v>
      </c>
      <c r="K31" s="32">
        <v>7.179640407738086E-2</v>
      </c>
      <c r="L31" s="22"/>
      <c r="M31" s="28">
        <v>27</v>
      </c>
      <c r="N31" s="29" t="s">
        <v>40</v>
      </c>
      <c r="O31" s="33">
        <v>1.1577</v>
      </c>
      <c r="P31" s="31">
        <v>-15.9503412225933</v>
      </c>
      <c r="Q31" s="34">
        <v>7.901241915252305E-2</v>
      </c>
      <c r="R31" s="22"/>
      <c r="S31" s="28">
        <v>27</v>
      </c>
      <c r="T31" s="35" t="s">
        <v>34</v>
      </c>
      <c r="U31" s="36">
        <v>0.138652</v>
      </c>
    </row>
    <row r="32" spans="1:21" ht="22.5" customHeight="1">
      <c r="A32" s="28">
        <v>28</v>
      </c>
      <c r="B32" s="29" t="s">
        <v>38</v>
      </c>
      <c r="C32" s="30">
        <v>0.87739999999999996</v>
      </c>
      <c r="D32" s="31">
        <v>5.0652616453119261</v>
      </c>
      <c r="E32" s="32">
        <v>5.7829504594789444E-2</v>
      </c>
      <c r="F32" s="22"/>
      <c r="G32" s="28">
        <v>28</v>
      </c>
      <c r="H32" s="29" t="s">
        <v>38</v>
      </c>
      <c r="I32" s="30">
        <v>0.87739999999999996</v>
      </c>
      <c r="J32" s="31">
        <v>5.0652616453119261</v>
      </c>
      <c r="K32" s="32">
        <v>5.4413202848314725E-2</v>
      </c>
      <c r="L32" s="22"/>
      <c r="M32" s="28">
        <v>28</v>
      </c>
      <c r="N32" s="29" t="s">
        <v>38</v>
      </c>
      <c r="O32" s="33">
        <v>0.87739999999999996</v>
      </c>
      <c r="P32" s="31">
        <v>5.0652616453119261</v>
      </c>
      <c r="Q32" s="34">
        <v>5.9882090839097964E-2</v>
      </c>
      <c r="R32" s="22"/>
      <c r="S32" s="28">
        <v>28</v>
      </c>
      <c r="T32" s="35" t="s">
        <v>39</v>
      </c>
      <c r="U32" s="36">
        <v>0.131326</v>
      </c>
    </row>
    <row r="33" spans="1:23" ht="22.5" customHeight="1">
      <c r="A33" s="44">
        <v>29</v>
      </c>
      <c r="B33" s="45" t="s">
        <v>33</v>
      </c>
      <c r="C33" s="30">
        <v>0.61419999999999997</v>
      </c>
      <c r="D33" s="46">
        <v>-17.234874006198616</v>
      </c>
      <c r="E33" s="47">
        <v>4.0481971417961796E-2</v>
      </c>
      <c r="F33" s="22"/>
      <c r="G33" s="44">
        <v>29</v>
      </c>
      <c r="H33" s="45" t="s">
        <v>33</v>
      </c>
      <c r="I33" s="30">
        <v>0.61419999999999997</v>
      </c>
      <c r="J33" s="46">
        <v>-17.234874006198616</v>
      </c>
      <c r="K33" s="47">
        <v>3.8090482322127771E-2</v>
      </c>
      <c r="L33" s="22"/>
      <c r="M33" s="44">
        <v>29</v>
      </c>
      <c r="N33" s="45" t="s">
        <v>33</v>
      </c>
      <c r="O33" s="48">
        <v>0.61419999999999997</v>
      </c>
      <c r="P33" s="46">
        <v>-17.234874006198616</v>
      </c>
      <c r="Q33" s="49">
        <v>4.1918828576902184E-2</v>
      </c>
      <c r="R33" s="22"/>
      <c r="S33" s="44">
        <v>29</v>
      </c>
      <c r="T33" s="50" t="s">
        <v>40</v>
      </c>
      <c r="U33" s="51">
        <v>0.11145099999999999</v>
      </c>
    </row>
    <row r="34" spans="1:23" ht="22.5" customHeight="1" thickBot="1">
      <c r="A34" s="52">
        <v>30</v>
      </c>
      <c r="B34" s="53" t="s">
        <v>41</v>
      </c>
      <c r="C34" s="54">
        <v>1517.2185999999999</v>
      </c>
      <c r="D34" s="55">
        <v>-1.1560083960335601</v>
      </c>
      <c r="E34" s="56">
        <v>100</v>
      </c>
      <c r="F34" s="22"/>
      <c r="G34" s="52">
        <v>30</v>
      </c>
      <c r="H34" s="53" t="s">
        <v>41</v>
      </c>
      <c r="I34" s="54">
        <v>1612.4763</v>
      </c>
      <c r="J34" s="55">
        <v>-2.1667011692115654</v>
      </c>
      <c r="K34" s="56">
        <v>100</v>
      </c>
      <c r="L34" s="22"/>
      <c r="M34" s="52">
        <v>30</v>
      </c>
      <c r="N34" s="53" t="s">
        <v>41</v>
      </c>
      <c r="O34" s="57">
        <v>1465.2126999999998</v>
      </c>
      <c r="P34" s="55">
        <v>-2.3572600399817421</v>
      </c>
      <c r="Q34" s="58">
        <v>100</v>
      </c>
      <c r="R34" s="22"/>
      <c r="S34" s="59">
        <v>30</v>
      </c>
      <c r="T34" s="6" t="s">
        <v>41</v>
      </c>
      <c r="U34" s="60">
        <v>0.3</v>
      </c>
    </row>
    <row r="35" spans="1:23" ht="22" customHeight="1" thickTop="1">
      <c r="A35" s="61" t="s">
        <v>42</v>
      </c>
      <c r="B35" s="62" t="s">
        <v>43</v>
      </c>
      <c r="C35" s="63">
        <v>149.3725</v>
      </c>
      <c r="D35" s="63">
        <v>-8.8332659934303983</v>
      </c>
      <c r="E35" s="64"/>
      <c r="F35" s="65"/>
      <c r="G35" s="61" t="s">
        <v>42</v>
      </c>
      <c r="H35" s="62" t="s">
        <v>43</v>
      </c>
      <c r="I35" s="63">
        <v>180.72569999999999</v>
      </c>
      <c r="J35" s="63">
        <v>-9.7390095277479372</v>
      </c>
      <c r="K35" s="64"/>
      <c r="L35" s="65"/>
      <c r="M35" s="61" t="s">
        <v>42</v>
      </c>
      <c r="N35" s="62" t="s">
        <v>43</v>
      </c>
      <c r="O35" s="63">
        <v>152.6661</v>
      </c>
      <c r="P35" s="63">
        <v>-10.806443226240296</v>
      </c>
      <c r="Q35" s="64"/>
      <c r="R35" s="66"/>
      <c r="S35" s="22"/>
      <c r="V35" s="67"/>
      <c r="W35" s="67"/>
    </row>
    <row r="36" spans="1:23" ht="15.75" customHeight="1">
      <c r="C36" s="68"/>
      <c r="D36" s="68"/>
      <c r="E36" s="68"/>
      <c r="F36" s="22"/>
      <c r="I36" s="68"/>
      <c r="J36" s="68"/>
      <c r="K36" s="68"/>
      <c r="L36" s="22"/>
      <c r="O36" s="68"/>
      <c r="P36" s="68"/>
      <c r="Q36" s="69"/>
      <c r="R36" s="22"/>
      <c r="U36" s="67"/>
    </row>
    <row r="37" spans="1:23" ht="18" customHeight="1">
      <c r="A37" s="70" t="s">
        <v>44</v>
      </c>
      <c r="G37" s="70"/>
    </row>
    <row r="38" spans="1:23" ht="18" customHeight="1">
      <c r="A38" s="70" t="s">
        <v>45</v>
      </c>
      <c r="G38" s="70"/>
    </row>
    <row r="39" spans="1:23">
      <c r="A39" s="70" t="s">
        <v>46</v>
      </c>
      <c r="O39" s="72"/>
    </row>
  </sheetData>
  <mergeCells count="5">
    <mergeCell ref="A1:U1"/>
    <mergeCell ref="A2:E2"/>
    <mergeCell ref="G2:K2"/>
    <mergeCell ref="M2:Q2"/>
    <mergeCell ref="S2:U2"/>
  </mergeCells>
  <phoneticPr fontId="4"/>
  <printOptions horizontalCentered="1"/>
  <pageMargins left="0.39370078740157483" right="0.39370078740157483" top="0.62992125984251968" bottom="0.27559055118110237" header="0.51181102362204722" footer="0.19685039370078741"/>
  <pageSetup paperSize="9" scale="55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27A8-45D5-4705-8AB2-2E1B1437D806}">
  <sheetPr>
    <pageSetUpPr autoPageBreaks="0" fitToPage="1"/>
  </sheetPr>
  <dimension ref="A1:S72"/>
  <sheetViews>
    <sheetView showGridLines="0" tabSelected="1" zoomScaleNormal="100" workbookViewId="0">
      <pane xSplit="6" ySplit="6" topLeftCell="G7" activePane="bottomRight" state="frozen"/>
      <selection activeCell="C40" sqref="C40"/>
      <selection pane="topRight" activeCell="C40" sqref="C40"/>
      <selection pane="bottomLeft" activeCell="C40" sqref="C40"/>
      <selection pane="bottomRight" activeCell="S17" sqref="S17"/>
    </sheetView>
  </sheetViews>
  <sheetFormatPr defaultColWidth="7.61328125" defaultRowHeight="12.5"/>
  <cols>
    <col min="1" max="5" width="1.23046875" style="194" customWidth="1"/>
    <col min="6" max="6" width="19.15234375" style="194" customWidth="1"/>
    <col min="7" max="16" width="9.23046875" style="194" customWidth="1"/>
    <col min="17" max="17" width="2" style="194" customWidth="1"/>
    <col min="18" max="18" width="7.61328125" style="266"/>
    <col min="19" max="19" width="7.61328125" style="194"/>
    <col min="20" max="20" width="9.3046875" style="194" bestFit="1" customWidth="1"/>
    <col min="21" max="16384" width="7.61328125" style="194"/>
  </cols>
  <sheetData>
    <row r="1" spans="1:19" ht="21" customHeight="1">
      <c r="B1" s="340" t="s">
        <v>150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265"/>
    </row>
    <row r="2" spans="1:19" ht="15.75" customHeight="1">
      <c r="B2" s="341" t="s">
        <v>47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267"/>
    </row>
    <row r="3" spans="1:19" ht="13.5" customHeight="1"/>
    <row r="4" spans="1:19" ht="20.25" customHeight="1">
      <c r="A4" s="195" t="s">
        <v>48</v>
      </c>
      <c r="Q4" s="268"/>
    </row>
    <row r="5" spans="1:19" ht="15.75" customHeight="1">
      <c r="A5" s="309" t="s">
        <v>49</v>
      </c>
      <c r="B5" s="310"/>
      <c r="C5" s="310"/>
      <c r="D5" s="310"/>
      <c r="E5" s="310"/>
      <c r="F5" s="311"/>
      <c r="G5" s="336" t="s">
        <v>50</v>
      </c>
      <c r="H5" s="337"/>
      <c r="I5" s="338"/>
      <c r="J5" s="336" t="s">
        <v>51</v>
      </c>
      <c r="K5" s="337"/>
      <c r="L5" s="338"/>
      <c r="M5" s="339" t="s">
        <v>52</v>
      </c>
      <c r="N5" s="338"/>
      <c r="O5" s="342" t="s">
        <v>53</v>
      </c>
      <c r="P5" s="342"/>
      <c r="Q5" s="267"/>
    </row>
    <row r="6" spans="1:19" ht="15.75" customHeight="1">
      <c r="A6" s="333" t="s">
        <v>54</v>
      </c>
      <c r="B6" s="334"/>
      <c r="C6" s="334"/>
      <c r="D6" s="334"/>
      <c r="E6" s="334"/>
      <c r="F6" s="334"/>
      <c r="G6" s="196" t="s">
        <v>151</v>
      </c>
      <c r="H6" s="196" t="s">
        <v>152</v>
      </c>
      <c r="I6" s="196" t="s">
        <v>56</v>
      </c>
      <c r="J6" s="196" t="s">
        <v>151</v>
      </c>
      <c r="K6" s="196" t="s">
        <v>152</v>
      </c>
      <c r="L6" s="196" t="s">
        <v>56</v>
      </c>
      <c r="M6" s="196" t="s">
        <v>151</v>
      </c>
      <c r="N6" s="196" t="s">
        <v>152</v>
      </c>
      <c r="O6" s="196" t="s">
        <v>151</v>
      </c>
      <c r="P6" s="196" t="s">
        <v>152</v>
      </c>
      <c r="Q6" s="267"/>
    </row>
    <row r="7" spans="1:19" ht="15.75" customHeight="1">
      <c r="A7" s="197"/>
      <c r="B7" s="198"/>
      <c r="C7" s="199"/>
      <c r="D7" s="198"/>
      <c r="E7" s="200"/>
      <c r="F7" s="201" t="s">
        <v>60</v>
      </c>
      <c r="G7" s="98" t="s">
        <v>61</v>
      </c>
      <c r="H7" s="98">
        <v>97.46</v>
      </c>
      <c r="I7" s="98" t="s">
        <v>61</v>
      </c>
      <c r="J7" s="202" t="s">
        <v>61</v>
      </c>
      <c r="K7" s="202">
        <v>97.46</v>
      </c>
      <c r="L7" s="98" t="s">
        <v>58</v>
      </c>
      <c r="M7" s="98" t="s">
        <v>58</v>
      </c>
      <c r="N7" s="98" t="s">
        <v>58</v>
      </c>
      <c r="O7" s="100" t="s">
        <v>61</v>
      </c>
      <c r="P7" s="202">
        <v>97.46</v>
      </c>
      <c r="Q7" s="268"/>
    </row>
    <row r="8" spans="1:19" ht="15.75" customHeight="1">
      <c r="A8" s="197"/>
      <c r="B8" s="198"/>
      <c r="C8" s="199"/>
      <c r="D8" s="198"/>
      <c r="E8" s="198"/>
      <c r="F8" s="203" t="s">
        <v>153</v>
      </c>
      <c r="G8" s="104">
        <v>2625.8098689981716</v>
      </c>
      <c r="H8" s="104">
        <v>2702.92</v>
      </c>
      <c r="I8" s="106">
        <v>2.9</v>
      </c>
      <c r="J8" s="204">
        <v>2625.8098689981716</v>
      </c>
      <c r="K8" s="204">
        <v>2702.92</v>
      </c>
      <c r="L8" s="106">
        <v>2.9</v>
      </c>
      <c r="M8" s="104" t="s">
        <v>58</v>
      </c>
      <c r="N8" s="104" t="s">
        <v>58</v>
      </c>
      <c r="O8" s="105">
        <v>2625.8098689981716</v>
      </c>
      <c r="P8" s="204">
        <v>2702.92</v>
      </c>
      <c r="Q8" s="268"/>
    </row>
    <row r="9" spans="1:19" ht="15.75" customHeight="1">
      <c r="A9" s="197"/>
      <c r="B9" s="198"/>
      <c r="C9" s="199"/>
      <c r="D9" s="198"/>
      <c r="E9" s="198"/>
      <c r="F9" s="205" t="s">
        <v>59</v>
      </c>
      <c r="G9" s="104">
        <v>1635.5578897531846</v>
      </c>
      <c r="H9" s="104">
        <v>859.94</v>
      </c>
      <c r="I9" s="106" t="s">
        <v>154</v>
      </c>
      <c r="J9" s="204">
        <v>1635.5578897531846</v>
      </c>
      <c r="K9" s="204">
        <v>859.94</v>
      </c>
      <c r="L9" s="106">
        <v>-47.4</v>
      </c>
      <c r="M9" s="104" t="s">
        <v>58</v>
      </c>
      <c r="N9" s="104">
        <v>0.9</v>
      </c>
      <c r="O9" s="105">
        <v>1635.5578897531846</v>
      </c>
      <c r="P9" s="204">
        <f>K9-N9</f>
        <v>859.04000000000008</v>
      </c>
      <c r="Q9" s="268"/>
    </row>
    <row r="10" spans="1:19" ht="15.75" customHeight="1">
      <c r="A10" s="197"/>
      <c r="B10" s="198"/>
      <c r="C10" s="199"/>
      <c r="D10" s="206"/>
      <c r="E10" s="207"/>
      <c r="F10" s="208" t="s">
        <v>64</v>
      </c>
      <c r="G10" s="92">
        <v>2238.7433175919114</v>
      </c>
      <c r="H10" s="92">
        <v>2129.71</v>
      </c>
      <c r="I10" s="95" t="s">
        <v>155</v>
      </c>
      <c r="J10" s="209">
        <v>2238.7433175919114</v>
      </c>
      <c r="K10" s="209">
        <v>2129.71</v>
      </c>
      <c r="L10" s="95">
        <v>-4.9000000000000004</v>
      </c>
      <c r="M10" s="92" t="s">
        <v>58</v>
      </c>
      <c r="N10" s="92" t="s">
        <v>58</v>
      </c>
      <c r="O10" s="94">
        <v>2238.7433175919114</v>
      </c>
      <c r="P10" s="209">
        <v>2129.71</v>
      </c>
      <c r="Q10" s="268"/>
    </row>
    <row r="11" spans="1:19" ht="15.5" customHeight="1">
      <c r="A11" s="197"/>
      <c r="B11" s="198"/>
      <c r="C11" s="198"/>
      <c r="D11" s="307" t="s">
        <v>156</v>
      </c>
      <c r="E11" s="308"/>
      <c r="F11" s="308"/>
      <c r="G11" s="104">
        <v>6500.1110763432671</v>
      </c>
      <c r="H11" s="104">
        <v>5691.67</v>
      </c>
      <c r="I11" s="106" t="s">
        <v>157</v>
      </c>
      <c r="J11" s="204">
        <v>6500.1110763432671</v>
      </c>
      <c r="K11" s="204">
        <v>5790.03</v>
      </c>
      <c r="L11" s="106">
        <v>-10.9</v>
      </c>
      <c r="M11" s="104" t="s">
        <v>58</v>
      </c>
      <c r="N11" s="104">
        <v>0.9</v>
      </c>
      <c r="O11" s="105">
        <v>6500.1110763432671</v>
      </c>
      <c r="P11" s="105">
        <v>5789.13</v>
      </c>
      <c r="Q11" s="268"/>
    </row>
    <row r="12" spans="1:19" ht="15.75" customHeight="1">
      <c r="A12" s="197"/>
      <c r="B12" s="198"/>
      <c r="C12" s="199"/>
      <c r="D12" s="305" t="s">
        <v>65</v>
      </c>
      <c r="E12" s="306"/>
      <c r="F12" s="306"/>
      <c r="G12" s="210">
        <v>9481.7213966132676</v>
      </c>
      <c r="H12" s="210">
        <v>8075.58</v>
      </c>
      <c r="I12" s="184">
        <v>-14.8</v>
      </c>
      <c r="J12" s="211">
        <v>13882.79512673827</v>
      </c>
      <c r="K12" s="211">
        <v>11294.78</v>
      </c>
      <c r="L12" s="184">
        <v>-18.600000000000001</v>
      </c>
      <c r="M12" s="210">
        <v>5339.5337851973709</v>
      </c>
      <c r="N12" s="210">
        <v>4659.12</v>
      </c>
      <c r="O12" s="113">
        <v>8543.2613415408996</v>
      </c>
      <c r="P12" s="113">
        <v>6635.66</v>
      </c>
      <c r="Q12" s="268"/>
    </row>
    <row r="13" spans="1:19" ht="15.75" customHeight="1">
      <c r="A13" s="197"/>
      <c r="B13" s="198"/>
      <c r="C13" s="312" t="s">
        <v>158</v>
      </c>
      <c r="D13" s="313"/>
      <c r="E13" s="313"/>
      <c r="F13" s="314"/>
      <c r="G13" s="92">
        <v>15981.832472956536</v>
      </c>
      <c r="H13" s="92">
        <v>13767.25</v>
      </c>
      <c r="I13" s="95">
        <v>-13.9</v>
      </c>
      <c r="J13" s="204">
        <v>20382.906203081537</v>
      </c>
      <c r="K13" s="204">
        <v>17084.810000000001</v>
      </c>
      <c r="L13" s="95">
        <v>-16.2</v>
      </c>
      <c r="M13" s="92">
        <v>5339.53378519737</v>
      </c>
      <c r="N13" s="210">
        <f>N11+N12</f>
        <v>4660.0199999999995</v>
      </c>
      <c r="O13" s="94">
        <v>15043.372417884166</v>
      </c>
      <c r="P13" s="94">
        <v>12424.79</v>
      </c>
      <c r="Q13" s="268"/>
      <c r="S13" s="237"/>
    </row>
    <row r="14" spans="1:19" ht="15.75" customHeight="1">
      <c r="A14" s="197"/>
      <c r="B14" s="198"/>
      <c r="C14" s="200"/>
      <c r="D14" s="315" t="s">
        <v>68</v>
      </c>
      <c r="E14" s="316"/>
      <c r="F14" s="316"/>
      <c r="G14" s="98">
        <v>3618.5409557891071</v>
      </c>
      <c r="H14" s="98">
        <v>2500.46</v>
      </c>
      <c r="I14" s="101">
        <v>-30.9</v>
      </c>
      <c r="J14" s="202">
        <v>3618.5409557891071</v>
      </c>
      <c r="K14" s="202">
        <v>2500.46</v>
      </c>
      <c r="L14" s="101">
        <v>-30.9</v>
      </c>
      <c r="M14" s="98" t="s">
        <v>58</v>
      </c>
      <c r="N14" s="98" t="s">
        <v>58</v>
      </c>
      <c r="O14" s="100">
        <v>3618.5409557891071</v>
      </c>
      <c r="P14" s="100">
        <v>2500.46</v>
      </c>
      <c r="Q14" s="268"/>
    </row>
    <row r="15" spans="1:19" ht="15.75" customHeight="1">
      <c r="A15" s="197"/>
      <c r="B15" s="198"/>
      <c r="C15" s="198"/>
      <c r="D15" s="317" t="s">
        <v>69</v>
      </c>
      <c r="E15" s="318"/>
      <c r="F15" s="318"/>
      <c r="G15" s="92" t="s">
        <v>61</v>
      </c>
      <c r="H15" s="92">
        <v>225.83</v>
      </c>
      <c r="I15" s="92" t="s">
        <v>61</v>
      </c>
      <c r="J15" s="209" t="s">
        <v>61</v>
      </c>
      <c r="K15" s="209">
        <v>341.22</v>
      </c>
      <c r="L15" s="209" t="s">
        <v>61</v>
      </c>
      <c r="M15" s="92" t="s">
        <v>58</v>
      </c>
      <c r="N15" s="92">
        <v>20.61</v>
      </c>
      <c r="O15" s="94" t="s">
        <v>61</v>
      </c>
      <c r="P15" s="94">
        <v>320.61</v>
      </c>
      <c r="Q15" s="268"/>
    </row>
    <row r="16" spans="1:19" ht="15.75" customHeight="1">
      <c r="A16" s="197"/>
      <c r="B16" s="198"/>
      <c r="C16" s="317" t="s">
        <v>70</v>
      </c>
      <c r="D16" s="318"/>
      <c r="E16" s="318"/>
      <c r="F16" s="318"/>
      <c r="G16" s="92">
        <v>3618.5409557891071</v>
      </c>
      <c r="H16" s="92">
        <v>2726.29</v>
      </c>
      <c r="I16" s="95">
        <v>-24.7</v>
      </c>
      <c r="J16" s="209">
        <v>3618.5409557891071</v>
      </c>
      <c r="K16" s="209">
        <v>2841.68</v>
      </c>
      <c r="L16" s="95">
        <v>-21.5</v>
      </c>
      <c r="M16" s="92" t="s">
        <v>58</v>
      </c>
      <c r="N16" s="92">
        <v>20.61</v>
      </c>
      <c r="O16" s="94">
        <v>3618.5409557891071</v>
      </c>
      <c r="P16" s="94">
        <v>2821.07</v>
      </c>
      <c r="Q16" s="268"/>
    </row>
    <row r="17" spans="1:17" ht="15.75" customHeight="1">
      <c r="A17" s="197"/>
      <c r="B17" s="319" t="s">
        <v>71</v>
      </c>
      <c r="C17" s="320"/>
      <c r="D17" s="320"/>
      <c r="E17" s="320"/>
      <c r="F17" s="321"/>
      <c r="G17" s="98">
        <v>19600.373428745643</v>
      </c>
      <c r="H17" s="98">
        <v>16493.53</v>
      </c>
      <c r="I17" s="101">
        <v>-15.9</v>
      </c>
      <c r="J17" s="202">
        <v>24001.447158870644</v>
      </c>
      <c r="K17" s="202">
        <v>19926.490000000002</v>
      </c>
      <c r="L17" s="101">
        <v>-17</v>
      </c>
      <c r="M17" s="98">
        <v>5339.53378519737</v>
      </c>
      <c r="N17" s="98">
        <f>N13+N16</f>
        <v>4680.6299999999992</v>
      </c>
      <c r="O17" s="100">
        <v>18661.913373673273</v>
      </c>
      <c r="P17" s="100">
        <v>15245.86</v>
      </c>
      <c r="Q17" s="268"/>
    </row>
    <row r="18" spans="1:17" ht="15.75" customHeight="1">
      <c r="A18" s="197"/>
      <c r="B18" s="207"/>
      <c r="C18" s="318" t="s">
        <v>72</v>
      </c>
      <c r="D18" s="318"/>
      <c r="E18" s="318"/>
      <c r="F18" s="322"/>
      <c r="G18" s="120">
        <v>0.44033574406810694</v>
      </c>
      <c r="H18" s="120">
        <v>0.39</v>
      </c>
      <c r="I18" s="106"/>
      <c r="J18" s="212">
        <f>J17/4463.33/10</f>
        <v>0.53774753735149861</v>
      </c>
      <c r="K18" s="212">
        <f>K17/4282.61/10</f>
        <v>0.46528845727255119</v>
      </c>
      <c r="L18" s="106"/>
      <c r="M18" s="106"/>
      <c r="N18" s="106"/>
      <c r="O18" s="119">
        <v>0.41925259949788973</v>
      </c>
      <c r="P18" s="119">
        <v>0.36</v>
      </c>
      <c r="Q18" s="268"/>
    </row>
    <row r="19" spans="1:17" ht="15.75" customHeight="1">
      <c r="A19" s="197"/>
      <c r="B19" s="213"/>
      <c r="C19" s="323" t="s">
        <v>73</v>
      </c>
      <c r="D19" s="323"/>
      <c r="E19" s="323"/>
      <c r="F19" s="323"/>
      <c r="G19" s="125"/>
      <c r="H19" s="125"/>
      <c r="I19" s="126"/>
      <c r="J19" s="214">
        <v>229.50543066287099</v>
      </c>
      <c r="K19" s="125">
        <v>196.82599917204445</v>
      </c>
      <c r="L19" s="270">
        <f>(K19-J19)/J19*100</f>
        <v>-14.239066760398611</v>
      </c>
      <c r="M19" s="123">
        <v>1353.2288370927786</v>
      </c>
      <c r="N19" s="123">
        <v>1082.8932911314421</v>
      </c>
      <c r="O19" s="125">
        <v>-1123.7234064299075</v>
      </c>
      <c r="P19" s="125">
        <v>-886.06729195939761</v>
      </c>
      <c r="Q19" s="268"/>
    </row>
    <row r="20" spans="1:17" ht="15.75" customHeight="1">
      <c r="A20" s="197"/>
      <c r="B20" s="215"/>
      <c r="C20" s="324" t="s">
        <v>74</v>
      </c>
      <c r="D20" s="325"/>
      <c r="E20" s="325"/>
      <c r="F20" s="325"/>
      <c r="G20" s="132"/>
      <c r="H20" s="132"/>
      <c r="I20" s="133"/>
      <c r="J20" s="216">
        <v>3972.6720072103121</v>
      </c>
      <c r="K20" s="132">
        <v>4231.406405139981</v>
      </c>
      <c r="L20" s="271">
        <f>(K20-J20)/J20*100</f>
        <v>6.5128557671026348</v>
      </c>
      <c r="M20" s="130">
        <v>4387.6333826515092</v>
      </c>
      <c r="N20" s="130">
        <v>3339.1934230714787</v>
      </c>
      <c r="O20" s="132">
        <v>-414.96137544119711</v>
      </c>
      <c r="P20" s="132">
        <v>892.21298206850395</v>
      </c>
      <c r="Q20" s="268"/>
    </row>
    <row r="21" spans="1:17" ht="15.75" customHeight="1">
      <c r="A21" s="197"/>
      <c r="B21" s="215"/>
      <c r="C21" s="326" t="s">
        <v>75</v>
      </c>
      <c r="D21" s="327"/>
      <c r="E21" s="327"/>
      <c r="F21" s="327"/>
      <c r="G21" s="138"/>
      <c r="H21" s="217"/>
      <c r="I21" s="139"/>
      <c r="J21" s="217" t="s">
        <v>61</v>
      </c>
      <c r="K21" s="217" t="s">
        <v>61</v>
      </c>
      <c r="L21" s="217" t="s">
        <v>61</v>
      </c>
      <c r="M21" s="136" t="s">
        <v>61</v>
      </c>
      <c r="N21" s="136" t="s">
        <v>61</v>
      </c>
      <c r="O21" s="138" t="s">
        <v>61</v>
      </c>
      <c r="P21" s="138" t="s">
        <v>61</v>
      </c>
      <c r="Q21" s="268"/>
    </row>
    <row r="22" spans="1:17" ht="15.75" customHeight="1">
      <c r="A22" s="197"/>
      <c r="B22" s="328" t="s">
        <v>76</v>
      </c>
      <c r="C22" s="329"/>
      <c r="D22" s="329"/>
      <c r="E22" s="329"/>
      <c r="F22" s="330"/>
      <c r="G22" s="138"/>
      <c r="H22" s="138"/>
      <c r="I22" s="139"/>
      <c r="J22" s="217">
        <v>4202.1774378731834</v>
      </c>
      <c r="K22" s="217">
        <v>4428.2324043120252</v>
      </c>
      <c r="L22" s="270">
        <f t="shared" ref="L22:L29" si="0">(K22-J22)/J22*100</f>
        <v>5.3794721850977645</v>
      </c>
      <c r="M22" s="136">
        <v>5740.8622197442874</v>
      </c>
      <c r="N22" s="136">
        <v>4422.086714202921</v>
      </c>
      <c r="O22" s="138">
        <v>-1538.684781871104</v>
      </c>
      <c r="P22" s="138">
        <v>6.1456901091063401</v>
      </c>
      <c r="Q22" s="268"/>
    </row>
    <row r="23" spans="1:17" ht="15.75" customHeight="1">
      <c r="A23" s="197"/>
      <c r="B23" s="218"/>
      <c r="C23" s="331" t="s">
        <v>73</v>
      </c>
      <c r="D23" s="332"/>
      <c r="E23" s="332"/>
      <c r="F23" s="332"/>
      <c r="G23" s="145"/>
      <c r="H23" s="145"/>
      <c r="I23" s="146"/>
      <c r="J23" s="219">
        <v>6464.3730218403316</v>
      </c>
      <c r="K23" s="220">
        <v>5417.8662692609641</v>
      </c>
      <c r="L23" s="272">
        <f t="shared" si="0"/>
        <v>-16.188836087330852</v>
      </c>
      <c r="M23" s="221">
        <v>7792.1397832691955</v>
      </c>
      <c r="N23" s="143">
        <v>9636.0567863446704</v>
      </c>
      <c r="O23" s="145">
        <v>-1327.7667614288639</v>
      </c>
      <c r="P23" s="145">
        <v>-4218.1905170836981</v>
      </c>
      <c r="Q23" s="268"/>
    </row>
    <row r="24" spans="1:17" ht="15.75" customHeight="1">
      <c r="A24" s="197"/>
      <c r="B24" s="222"/>
      <c r="C24" s="291" t="s">
        <v>77</v>
      </c>
      <c r="D24" s="292"/>
      <c r="E24" s="292"/>
      <c r="F24" s="292"/>
      <c r="G24" s="151"/>
      <c r="H24" s="151"/>
      <c r="I24" s="152"/>
      <c r="J24" s="223">
        <v>84463.037948420271</v>
      </c>
      <c r="K24" s="224">
        <v>83900.99265821607</v>
      </c>
      <c r="L24" s="273">
        <f t="shared" si="0"/>
        <v>-0.66543342964697805</v>
      </c>
      <c r="M24" s="225">
        <v>54148.560495922015</v>
      </c>
      <c r="N24" s="149">
        <v>59369.211342332317</v>
      </c>
      <c r="O24" s="151">
        <v>30314.477452498257</v>
      </c>
      <c r="P24" s="151">
        <v>24531.7813158838</v>
      </c>
      <c r="Q24" s="268"/>
    </row>
    <row r="25" spans="1:17" ht="15.75" customHeight="1">
      <c r="A25" s="197"/>
      <c r="B25" s="222"/>
      <c r="C25" s="291" t="s">
        <v>78</v>
      </c>
      <c r="D25" s="292"/>
      <c r="E25" s="292"/>
      <c r="F25" s="292"/>
      <c r="G25" s="151"/>
      <c r="H25" s="151"/>
      <c r="I25" s="152"/>
      <c r="J25" s="223">
        <v>20475.384078436979</v>
      </c>
      <c r="K25" s="224">
        <v>16656.472691934297</v>
      </c>
      <c r="L25" s="273">
        <f t="shared" si="0"/>
        <v>-18.651231995811255</v>
      </c>
      <c r="M25" s="225">
        <v>20698.487406728098</v>
      </c>
      <c r="N25" s="149">
        <v>17946.085472159353</v>
      </c>
      <c r="O25" s="151">
        <v>-223.1033282911194</v>
      </c>
      <c r="P25" s="151">
        <v>-1289.6127802250553</v>
      </c>
      <c r="Q25" s="268"/>
    </row>
    <row r="26" spans="1:17" ht="15.75" customHeight="1">
      <c r="A26" s="197"/>
      <c r="B26" s="222"/>
      <c r="C26" s="293" t="s">
        <v>75</v>
      </c>
      <c r="D26" s="294"/>
      <c r="E26" s="294"/>
      <c r="F26" s="294"/>
      <c r="G26" s="156"/>
      <c r="H26" s="156"/>
      <c r="I26" s="157"/>
      <c r="J26" s="226">
        <v>3373.5891306085864</v>
      </c>
      <c r="K26" s="227">
        <v>1368.5991372391543</v>
      </c>
      <c r="L26" s="274">
        <f t="shared" si="0"/>
        <v>-59.431955574499298</v>
      </c>
      <c r="M26" s="228">
        <v>3975.482250990829</v>
      </c>
      <c r="N26" s="154">
        <v>1521.8540809042192</v>
      </c>
      <c r="O26" s="156">
        <v>-601.89312038224261</v>
      </c>
      <c r="P26" s="156">
        <v>-153.25494366506496</v>
      </c>
      <c r="Q26" s="268"/>
    </row>
    <row r="27" spans="1:17" ht="15.75" customHeight="1">
      <c r="A27" s="197"/>
      <c r="B27" s="295" t="s">
        <v>79</v>
      </c>
      <c r="C27" s="294"/>
      <c r="D27" s="294"/>
      <c r="E27" s="294"/>
      <c r="F27" s="296"/>
      <c r="G27" s="156"/>
      <c r="H27" s="156"/>
      <c r="I27" s="157"/>
      <c r="J27" s="226">
        <v>114776.38417930617</v>
      </c>
      <c r="K27" s="227">
        <v>107343.93075665049</v>
      </c>
      <c r="L27" s="273">
        <f t="shared" si="0"/>
        <v>-6.4755946755079385</v>
      </c>
      <c r="M27" s="154">
        <v>86614.669936910141</v>
      </c>
      <c r="N27" s="154">
        <v>88473.207681740547</v>
      </c>
      <c r="O27" s="156">
        <v>28161.714242396032</v>
      </c>
      <c r="P27" s="156">
        <v>18870.72307490998</v>
      </c>
      <c r="Q27" s="268"/>
    </row>
    <row r="28" spans="1:17" ht="15.75" customHeight="1">
      <c r="A28" s="197"/>
      <c r="B28" s="297" t="s">
        <v>80</v>
      </c>
      <c r="C28" s="298"/>
      <c r="D28" s="298"/>
      <c r="E28" s="298"/>
      <c r="F28" s="299"/>
      <c r="G28" s="162"/>
      <c r="H28" s="162"/>
      <c r="I28" s="163"/>
      <c r="J28" s="229">
        <v>622.59899191565353</v>
      </c>
      <c r="K28" s="275">
        <v>537.19000000000005</v>
      </c>
      <c r="L28" s="163">
        <f t="shared" si="0"/>
        <v>-13.718138484751071</v>
      </c>
      <c r="M28" s="160" t="s">
        <v>58</v>
      </c>
      <c r="N28" s="160" t="s">
        <v>159</v>
      </c>
      <c r="O28" s="162">
        <v>622.59899191565353</v>
      </c>
      <c r="P28" s="276">
        <v>537.19000000000005</v>
      </c>
      <c r="Q28" s="268"/>
    </row>
    <row r="29" spans="1:17" ht="15.75" customHeight="1">
      <c r="A29" s="300" t="s">
        <v>81</v>
      </c>
      <c r="B29" s="301"/>
      <c r="C29" s="301"/>
      <c r="D29" s="301"/>
      <c r="E29" s="301"/>
      <c r="F29" s="302"/>
      <c r="G29" s="168"/>
      <c r="H29" s="168"/>
      <c r="I29" s="169"/>
      <c r="J29" s="230">
        <v>143602.60776796564</v>
      </c>
      <c r="K29" s="230">
        <f>K17+K22+K27+K28</f>
        <v>132235.84316096251</v>
      </c>
      <c r="L29" s="169">
        <f t="shared" si="0"/>
        <v>-7.9154304950851948</v>
      </c>
      <c r="M29" s="166">
        <v>97695.065941851804</v>
      </c>
      <c r="N29" s="166">
        <f>N17+N22+N27</f>
        <v>97575.924395943468</v>
      </c>
      <c r="O29" s="168">
        <v>45907.541826113797</v>
      </c>
      <c r="P29" s="230">
        <f>P17+P22+P27+P28</f>
        <v>34659.918765019087</v>
      </c>
      <c r="Q29" s="268"/>
    </row>
    <row r="30" spans="1:17" ht="15.75" customHeight="1">
      <c r="A30" s="231"/>
      <c r="B30" s="303" t="s">
        <v>72</v>
      </c>
      <c r="C30" s="303"/>
      <c r="D30" s="303"/>
      <c r="E30" s="303"/>
      <c r="F30" s="304"/>
      <c r="G30" s="176"/>
      <c r="H30" s="176"/>
      <c r="I30" s="173"/>
      <c r="J30" s="232">
        <v>3.2261304291728683</v>
      </c>
      <c r="K30" s="232">
        <f>K29/H31</f>
        <v>3.0877395597769239</v>
      </c>
      <c r="L30" s="189"/>
      <c r="M30" s="189"/>
      <c r="N30" s="189"/>
      <c r="O30" s="175">
        <v>1.0313442068758205</v>
      </c>
      <c r="P30" s="175">
        <f>P29/H31</f>
        <v>0.80931765360420604</v>
      </c>
      <c r="Q30" s="268"/>
    </row>
    <row r="31" spans="1:17" ht="17.25" customHeight="1">
      <c r="A31" s="288" t="s">
        <v>82</v>
      </c>
      <c r="B31" s="289"/>
      <c r="C31" s="289"/>
      <c r="D31" s="289"/>
      <c r="E31" s="289"/>
      <c r="F31" s="290"/>
      <c r="G31" s="181">
        <f>4463.33*10</f>
        <v>44633.3</v>
      </c>
      <c r="H31" s="181">
        <f>4282.61*10</f>
        <v>42826.1</v>
      </c>
      <c r="I31" s="178">
        <v>-4</v>
      </c>
      <c r="J31" s="235"/>
      <c r="K31" s="235"/>
      <c r="L31" s="234"/>
      <c r="M31" s="235"/>
      <c r="N31" s="234"/>
      <c r="O31" s="236"/>
      <c r="P31" s="236"/>
      <c r="Q31" s="268"/>
    </row>
    <row r="32" spans="1:17" ht="17.25" customHeight="1">
      <c r="G32" s="233"/>
      <c r="H32" s="233"/>
      <c r="I32" s="234"/>
      <c r="J32" s="235"/>
      <c r="K32" s="235"/>
      <c r="L32" s="234"/>
      <c r="M32" s="234"/>
      <c r="N32" s="234"/>
      <c r="O32" s="236"/>
      <c r="P32" s="236"/>
      <c r="Q32" s="268"/>
    </row>
    <row r="33" spans="1:19" ht="17.25" customHeight="1">
      <c r="G33" s="233"/>
      <c r="H33" s="233"/>
      <c r="I33" s="234"/>
      <c r="J33" s="235"/>
      <c r="K33" s="235"/>
      <c r="L33" s="234"/>
      <c r="M33" s="234"/>
      <c r="N33" s="234"/>
      <c r="O33" s="236"/>
      <c r="P33" s="236"/>
      <c r="Q33" s="268"/>
    </row>
    <row r="34" spans="1:19" ht="17.25" customHeight="1">
      <c r="G34" s="233"/>
      <c r="H34" s="233"/>
      <c r="I34" s="234"/>
      <c r="J34" s="235"/>
      <c r="K34" s="235"/>
      <c r="L34" s="234"/>
      <c r="M34" s="234"/>
      <c r="N34" s="234"/>
      <c r="O34" s="236"/>
      <c r="P34" s="236"/>
      <c r="Q34" s="268"/>
    </row>
    <row r="35" spans="1:19" ht="17.25" customHeight="1">
      <c r="G35" s="233"/>
      <c r="H35" s="233"/>
      <c r="I35" s="234"/>
      <c r="J35" s="235"/>
      <c r="K35" s="235"/>
      <c r="L35" s="234"/>
      <c r="M35" s="234"/>
      <c r="N35" s="234"/>
      <c r="O35" s="236"/>
      <c r="P35" s="236"/>
      <c r="Q35" s="268"/>
    </row>
    <row r="36" spans="1:19" ht="12" customHeight="1">
      <c r="K36" s="237"/>
    </row>
    <row r="37" spans="1:19" ht="20.25" customHeight="1">
      <c r="A37" s="195" t="s">
        <v>83</v>
      </c>
    </row>
    <row r="38" spans="1:19" ht="15.75" customHeight="1">
      <c r="A38" s="309" t="s">
        <v>49</v>
      </c>
      <c r="B38" s="310"/>
      <c r="C38" s="310"/>
      <c r="D38" s="310"/>
      <c r="E38" s="310"/>
      <c r="F38" s="311"/>
      <c r="G38" s="336" t="s">
        <v>50</v>
      </c>
      <c r="H38" s="337"/>
      <c r="I38" s="338"/>
      <c r="J38" s="336" t="s">
        <v>51</v>
      </c>
      <c r="K38" s="337"/>
      <c r="L38" s="338"/>
      <c r="M38" s="339" t="s">
        <v>52</v>
      </c>
      <c r="N38" s="338"/>
      <c r="O38" s="339" t="s">
        <v>84</v>
      </c>
      <c r="P38" s="338"/>
      <c r="Q38" s="267"/>
    </row>
    <row r="39" spans="1:19" ht="15.75" customHeight="1">
      <c r="A39" s="333" t="s">
        <v>54</v>
      </c>
      <c r="B39" s="334"/>
      <c r="C39" s="334"/>
      <c r="D39" s="334"/>
      <c r="E39" s="334"/>
      <c r="F39" s="335"/>
      <c r="G39" s="196" t="s">
        <v>151</v>
      </c>
      <c r="H39" s="196" t="s">
        <v>160</v>
      </c>
      <c r="I39" s="196" t="s">
        <v>56</v>
      </c>
      <c r="J39" s="196" t="s">
        <v>151</v>
      </c>
      <c r="K39" s="196" t="s">
        <v>160</v>
      </c>
      <c r="L39" s="196" t="s">
        <v>56</v>
      </c>
      <c r="M39" s="196" t="s">
        <v>151</v>
      </c>
      <c r="N39" s="196" t="s">
        <v>160</v>
      </c>
      <c r="O39" s="196" t="s">
        <v>151</v>
      </c>
      <c r="P39" s="196" t="s">
        <v>160</v>
      </c>
      <c r="Q39" s="267"/>
    </row>
    <row r="40" spans="1:19" ht="15.75" customHeight="1">
      <c r="A40" s="197"/>
      <c r="B40" s="198"/>
      <c r="C40" s="199"/>
      <c r="D40" s="198"/>
      <c r="E40" s="200"/>
      <c r="F40" s="201" t="s">
        <v>60</v>
      </c>
      <c r="G40" s="100" t="s">
        <v>61</v>
      </c>
      <c r="H40" s="100">
        <v>147.6</v>
      </c>
      <c r="I40" s="100" t="s">
        <v>61</v>
      </c>
      <c r="J40" s="238" t="s">
        <v>61</v>
      </c>
      <c r="K40" s="238">
        <v>147.6</v>
      </c>
      <c r="L40" s="238" t="s">
        <v>61</v>
      </c>
      <c r="M40" s="101" t="s">
        <v>61</v>
      </c>
      <c r="N40" s="101" t="s">
        <v>61</v>
      </c>
      <c r="O40" s="100" t="s">
        <v>61</v>
      </c>
      <c r="P40" s="100">
        <v>147.6</v>
      </c>
      <c r="Q40" s="268"/>
    </row>
    <row r="41" spans="1:19" ht="15.75" customHeight="1">
      <c r="A41" s="197"/>
      <c r="B41" s="198"/>
      <c r="C41" s="199"/>
      <c r="D41" s="198"/>
      <c r="E41" s="198"/>
      <c r="F41" s="203" t="s">
        <v>153</v>
      </c>
      <c r="G41" s="105">
        <v>3689.4230403444403</v>
      </c>
      <c r="H41" s="105">
        <v>4093.29</v>
      </c>
      <c r="I41" s="106">
        <v>10.9</v>
      </c>
      <c r="J41" s="239">
        <v>3689.4230403444403</v>
      </c>
      <c r="K41" s="239">
        <v>4093.29</v>
      </c>
      <c r="L41" s="106">
        <v>10.9</v>
      </c>
      <c r="M41" s="106" t="s">
        <v>61</v>
      </c>
      <c r="N41" s="106" t="s">
        <v>61</v>
      </c>
      <c r="O41" s="105">
        <v>3689.4230403444403</v>
      </c>
      <c r="P41" s="105">
        <v>4093.29</v>
      </c>
      <c r="Q41" s="268"/>
    </row>
    <row r="42" spans="1:19" ht="15.75" customHeight="1">
      <c r="A42" s="197"/>
      <c r="B42" s="198"/>
      <c r="C42" s="199"/>
      <c r="D42" s="198"/>
      <c r="E42" s="198"/>
      <c r="F42" s="205" t="s">
        <v>59</v>
      </c>
      <c r="G42" s="105">
        <v>2298.0586041344995</v>
      </c>
      <c r="H42" s="105">
        <v>1302.29</v>
      </c>
      <c r="I42" s="106">
        <v>-43.3</v>
      </c>
      <c r="J42" s="239">
        <v>2298.0586041344995</v>
      </c>
      <c r="K42" s="239">
        <v>1302.29</v>
      </c>
      <c r="L42" s="106">
        <v>-43.3</v>
      </c>
      <c r="M42" s="106" t="s">
        <v>61</v>
      </c>
      <c r="N42" s="106">
        <v>1.37</v>
      </c>
      <c r="O42" s="105">
        <v>2298.0586041344995</v>
      </c>
      <c r="P42" s="105">
        <f>K42-N42</f>
        <v>1300.92</v>
      </c>
      <c r="Q42" s="268"/>
    </row>
    <row r="43" spans="1:19" ht="15.75" customHeight="1">
      <c r="A43" s="197"/>
      <c r="B43" s="198"/>
      <c r="C43" s="199"/>
      <c r="D43" s="206"/>
      <c r="E43" s="207"/>
      <c r="F43" s="208" t="s">
        <v>64</v>
      </c>
      <c r="G43" s="94">
        <v>3145.5709245590087</v>
      </c>
      <c r="H43" s="94">
        <v>3225.23</v>
      </c>
      <c r="I43" s="95">
        <v>2.5</v>
      </c>
      <c r="J43" s="240">
        <v>3145.5709245590087</v>
      </c>
      <c r="K43" s="240">
        <v>3225.23</v>
      </c>
      <c r="L43" s="95">
        <v>2.5</v>
      </c>
      <c r="M43" s="95" t="s">
        <v>61</v>
      </c>
      <c r="N43" s="95" t="s">
        <v>61</v>
      </c>
      <c r="O43" s="94">
        <v>3145.5709245590087</v>
      </c>
      <c r="P43" s="94">
        <v>3225.23</v>
      </c>
      <c r="Q43" s="268"/>
    </row>
    <row r="44" spans="1:19" ht="15.5" customHeight="1">
      <c r="A44" s="197"/>
      <c r="B44" s="198"/>
      <c r="C44" s="198"/>
      <c r="D44" s="307" t="s">
        <v>156</v>
      </c>
      <c r="E44" s="308"/>
      <c r="F44" s="308"/>
      <c r="G44" s="105">
        <v>9133.0525690379473</v>
      </c>
      <c r="H44" s="105">
        <v>8619.4500000000007</v>
      </c>
      <c r="I44" s="106">
        <v>-5.6</v>
      </c>
      <c r="J44" s="239">
        <v>9133.0525690379473</v>
      </c>
      <c r="K44" s="239">
        <v>8768.41</v>
      </c>
      <c r="L44" s="106">
        <v>-4</v>
      </c>
      <c r="M44" s="106" t="s">
        <v>61</v>
      </c>
      <c r="N44" s="106">
        <v>1.37</v>
      </c>
      <c r="O44" s="105">
        <v>9133.0525690379473</v>
      </c>
      <c r="P44" s="105">
        <v>8767.0400000000009</v>
      </c>
      <c r="Q44" s="268"/>
    </row>
    <row r="45" spans="1:19" ht="15.75" customHeight="1">
      <c r="A45" s="197"/>
      <c r="B45" s="198"/>
      <c r="C45" s="199"/>
      <c r="D45" s="305" t="s">
        <v>65</v>
      </c>
      <c r="E45" s="306"/>
      <c r="F45" s="306"/>
      <c r="G45" s="113">
        <v>13322.396947246834</v>
      </c>
      <c r="H45" s="113">
        <v>12229.63</v>
      </c>
      <c r="I45" s="184">
        <v>-8.1999999999999993</v>
      </c>
      <c r="J45" s="241">
        <v>19506.174003570002</v>
      </c>
      <c r="K45" s="113">
        <v>17104.78</v>
      </c>
      <c r="L45" s="184">
        <v>-12.3</v>
      </c>
      <c r="M45" s="113">
        <v>7502.370679763203</v>
      </c>
      <c r="N45" s="113">
        <v>7055.75</v>
      </c>
      <c r="O45" s="113">
        <v>12003.803323806798</v>
      </c>
      <c r="P45" s="113">
        <v>10049.02</v>
      </c>
      <c r="Q45" s="268"/>
    </row>
    <row r="46" spans="1:19" ht="15.75" customHeight="1">
      <c r="A46" s="197"/>
      <c r="B46" s="198"/>
      <c r="C46" s="312" t="s">
        <v>158</v>
      </c>
      <c r="D46" s="313"/>
      <c r="E46" s="313"/>
      <c r="F46" s="314"/>
      <c r="G46" s="94">
        <v>22455.449516284782</v>
      </c>
      <c r="H46" s="94">
        <v>20849.080000000002</v>
      </c>
      <c r="I46" s="95">
        <v>-7.2</v>
      </c>
      <c r="J46" s="239">
        <v>28639.226572607946</v>
      </c>
      <c r="K46" s="239">
        <v>25873.19</v>
      </c>
      <c r="L46" s="95">
        <v>-9.6999999999999993</v>
      </c>
      <c r="M46" s="94">
        <v>7502.370679763203</v>
      </c>
      <c r="N46" s="94">
        <f>N44+N45</f>
        <v>7057.12</v>
      </c>
      <c r="O46" s="94">
        <v>21136.855892844746</v>
      </c>
      <c r="P46" s="94">
        <v>18816.07</v>
      </c>
      <c r="Q46" s="268"/>
      <c r="S46" s="237"/>
    </row>
    <row r="47" spans="1:19" ht="15.75" customHeight="1">
      <c r="A47" s="197"/>
      <c r="B47" s="198"/>
      <c r="C47" s="200"/>
      <c r="D47" s="315" t="s">
        <v>68</v>
      </c>
      <c r="E47" s="316"/>
      <c r="F47" s="316"/>
      <c r="G47" s="100">
        <v>5084.270773881999</v>
      </c>
      <c r="H47" s="100">
        <v>3786.69</v>
      </c>
      <c r="I47" s="101">
        <v>-25.5</v>
      </c>
      <c r="J47" s="238">
        <v>5084.270773881999</v>
      </c>
      <c r="K47" s="238">
        <v>3786.69</v>
      </c>
      <c r="L47" s="101">
        <v>-25.5</v>
      </c>
      <c r="M47" s="100" t="s">
        <v>61</v>
      </c>
      <c r="N47" s="100" t="s">
        <v>61</v>
      </c>
      <c r="O47" s="100">
        <v>5084.270773881999</v>
      </c>
      <c r="P47" s="100">
        <v>3786.69</v>
      </c>
      <c r="Q47" s="268"/>
    </row>
    <row r="48" spans="1:19" ht="15.75" customHeight="1">
      <c r="A48" s="197"/>
      <c r="B48" s="198"/>
      <c r="C48" s="198"/>
      <c r="D48" s="317" t="s">
        <v>69</v>
      </c>
      <c r="E48" s="318"/>
      <c r="F48" s="318"/>
      <c r="G48" s="94" t="s">
        <v>61</v>
      </c>
      <c r="H48" s="94">
        <v>341.99</v>
      </c>
      <c r="I48" s="94" t="s">
        <v>61</v>
      </c>
      <c r="J48" s="240" t="s">
        <v>61</v>
      </c>
      <c r="K48" s="240">
        <v>516.74</v>
      </c>
      <c r="L48" s="240" t="s">
        <v>61</v>
      </c>
      <c r="M48" s="94" t="s">
        <v>61</v>
      </c>
      <c r="N48" s="94">
        <v>31.21</v>
      </c>
      <c r="O48" s="94" t="s">
        <v>61</v>
      </c>
      <c r="P48" s="94">
        <v>485.53</v>
      </c>
      <c r="Q48" s="268"/>
    </row>
    <row r="49" spans="1:19" ht="15.75" customHeight="1">
      <c r="A49" s="197"/>
      <c r="B49" s="198"/>
      <c r="C49" s="317" t="s">
        <v>70</v>
      </c>
      <c r="D49" s="318"/>
      <c r="E49" s="318"/>
      <c r="F49" s="318"/>
      <c r="G49" s="94">
        <v>5084.270773881999</v>
      </c>
      <c r="H49" s="94">
        <v>4128.68</v>
      </c>
      <c r="I49" s="95">
        <v>-18.8</v>
      </c>
      <c r="J49" s="240">
        <v>5084.270773881999</v>
      </c>
      <c r="K49" s="240">
        <v>4303.4399999999996</v>
      </c>
      <c r="L49" s="95">
        <v>-15.4</v>
      </c>
      <c r="M49" s="94" t="s">
        <v>61</v>
      </c>
      <c r="N49" s="94">
        <v>31.21</v>
      </c>
      <c r="O49" s="94">
        <v>5084.270773881999</v>
      </c>
      <c r="P49" s="94">
        <v>4272.22</v>
      </c>
      <c r="Q49" s="268"/>
    </row>
    <row r="50" spans="1:19" ht="15.75" customHeight="1">
      <c r="A50" s="197"/>
      <c r="B50" s="319" t="s">
        <v>71</v>
      </c>
      <c r="C50" s="320"/>
      <c r="D50" s="320"/>
      <c r="E50" s="320"/>
      <c r="F50" s="321"/>
      <c r="G50" s="100">
        <v>27539.720290166781</v>
      </c>
      <c r="H50" s="100">
        <v>24977.759999999998</v>
      </c>
      <c r="I50" s="101">
        <v>-9.3000000000000007</v>
      </c>
      <c r="J50" s="238">
        <v>33723.5</v>
      </c>
      <c r="K50" s="238">
        <v>30176.62</v>
      </c>
      <c r="L50" s="101">
        <v>-10.5</v>
      </c>
      <c r="M50" s="100">
        <v>7502.3706797632003</v>
      </c>
      <c r="N50" s="100">
        <f>N46+N49</f>
        <v>7088.33</v>
      </c>
      <c r="O50" s="100">
        <v>26221.126666726745</v>
      </c>
      <c r="P50" s="100">
        <v>23088.29</v>
      </c>
      <c r="Q50" s="268"/>
      <c r="S50" s="237"/>
    </row>
    <row r="51" spans="1:19" ht="15.75" customHeight="1">
      <c r="A51" s="197"/>
      <c r="B51" s="207"/>
      <c r="C51" s="318" t="s">
        <v>72</v>
      </c>
      <c r="D51" s="318"/>
      <c r="E51" s="318"/>
      <c r="F51" s="322"/>
      <c r="G51" s="119">
        <v>0.44033574406810688</v>
      </c>
      <c r="H51" s="119">
        <v>0.39</v>
      </c>
      <c r="I51" s="95"/>
      <c r="J51" s="242">
        <v>0.53920886414912639</v>
      </c>
      <c r="K51" s="242">
        <f>K50/648557.2*10</f>
        <v>0.46528848958889057</v>
      </c>
      <c r="L51" s="95"/>
      <c r="M51" s="95"/>
      <c r="N51" s="95"/>
      <c r="O51" s="119">
        <v>0.41925259949788973</v>
      </c>
      <c r="P51" s="119">
        <v>0.36</v>
      </c>
      <c r="Q51" s="268"/>
    </row>
    <row r="52" spans="1:19" ht="15.75" customHeight="1">
      <c r="A52" s="197"/>
      <c r="B52" s="213"/>
      <c r="C52" s="323" t="s">
        <v>73</v>
      </c>
      <c r="D52" s="323"/>
      <c r="E52" s="323"/>
      <c r="F52" s="323"/>
      <c r="G52" s="125"/>
      <c r="H52" s="125"/>
      <c r="I52" s="126"/>
      <c r="J52" s="243">
        <v>322.46912991260427</v>
      </c>
      <c r="K52" s="244">
        <v>298.07270266814652</v>
      </c>
      <c r="L52" s="270">
        <f>(K52-J52)/J52*100</f>
        <v>-7.5655078211888629</v>
      </c>
      <c r="M52" s="245">
        <v>1901.3690630744165</v>
      </c>
      <c r="N52" s="125">
        <v>1639.930351409582</v>
      </c>
      <c r="O52" s="125">
        <v>-1578.8999331618124</v>
      </c>
      <c r="P52" s="125">
        <v>-1341.8576487414355</v>
      </c>
      <c r="Q52" s="268"/>
    </row>
    <row r="53" spans="1:19" ht="15.75" customHeight="1">
      <c r="A53" s="197"/>
      <c r="B53" s="215"/>
      <c r="C53" s="324" t="s">
        <v>74</v>
      </c>
      <c r="D53" s="325"/>
      <c r="E53" s="325"/>
      <c r="F53" s="325"/>
      <c r="G53" s="132"/>
      <c r="H53" s="132"/>
      <c r="I53" s="133"/>
      <c r="J53" s="246">
        <v>5581.8465031229289</v>
      </c>
      <c r="K53" s="247">
        <v>6408.0291657247717</v>
      </c>
      <c r="L53" s="271">
        <f>(K53-J53)/J53*100</f>
        <v>14.80124296036465</v>
      </c>
      <c r="M53" s="248">
        <v>6164.8925482617124</v>
      </c>
      <c r="N53" s="132">
        <v>5056.8645023191793</v>
      </c>
      <c r="O53" s="132">
        <v>-583.04604513878394</v>
      </c>
      <c r="P53" s="132">
        <v>1351.1646634055955</v>
      </c>
      <c r="Q53" s="268"/>
    </row>
    <row r="54" spans="1:19" ht="15.75" customHeight="1">
      <c r="A54" s="197"/>
      <c r="B54" s="215"/>
      <c r="C54" s="326" t="s">
        <v>75</v>
      </c>
      <c r="D54" s="327"/>
      <c r="E54" s="327"/>
      <c r="F54" s="327"/>
      <c r="G54" s="138"/>
      <c r="H54" s="138"/>
      <c r="I54" s="139"/>
      <c r="J54" s="249" t="s">
        <v>61</v>
      </c>
      <c r="K54" s="250" t="s">
        <v>61</v>
      </c>
      <c r="L54" s="139" t="s">
        <v>159</v>
      </c>
      <c r="M54" s="251" t="s">
        <v>61</v>
      </c>
      <c r="N54" s="138" t="s">
        <v>159</v>
      </c>
      <c r="O54" s="138" t="s">
        <v>61</v>
      </c>
      <c r="P54" s="138" t="s">
        <v>159</v>
      </c>
      <c r="Q54" s="268"/>
    </row>
    <row r="55" spans="1:19" ht="15.75" customHeight="1">
      <c r="A55" s="197"/>
      <c r="B55" s="328" t="s">
        <v>76</v>
      </c>
      <c r="C55" s="329"/>
      <c r="D55" s="329"/>
      <c r="E55" s="329"/>
      <c r="F55" s="330"/>
      <c r="G55" s="138"/>
      <c r="H55" s="138"/>
      <c r="I55" s="139"/>
      <c r="J55" s="249">
        <v>5904.3156330355323</v>
      </c>
      <c r="K55" s="249">
        <v>6706.1018683929178</v>
      </c>
      <c r="L55" s="270">
        <f t="shared" ref="L55:L62" si="1">(K55-J55)/J55*100</f>
        <v>13.579664184469936</v>
      </c>
      <c r="M55" s="138">
        <v>8066.2616113361282</v>
      </c>
      <c r="N55" s="138">
        <v>6696.7948537287612</v>
      </c>
      <c r="O55" s="138">
        <v>-2161.9459783005955</v>
      </c>
      <c r="P55" s="138">
        <v>9.3070146641600786</v>
      </c>
      <c r="Q55" s="268"/>
    </row>
    <row r="56" spans="1:19" ht="15.75" customHeight="1">
      <c r="A56" s="197"/>
      <c r="B56" s="218"/>
      <c r="C56" s="331" t="s">
        <v>73</v>
      </c>
      <c r="D56" s="332"/>
      <c r="E56" s="332"/>
      <c r="F56" s="332"/>
      <c r="G56" s="145"/>
      <c r="H56" s="145"/>
      <c r="I56" s="146"/>
      <c r="J56" s="252">
        <v>9082.8384224399979</v>
      </c>
      <c r="K56" s="252">
        <v>8204.8004245699976</v>
      </c>
      <c r="L56" s="272">
        <f t="shared" si="1"/>
        <v>-9.6670000833739991</v>
      </c>
      <c r="M56" s="253">
        <v>10948.431716020001</v>
      </c>
      <c r="N56" s="145">
        <v>14592.815489069993</v>
      </c>
      <c r="O56" s="145">
        <v>-1865.593293580001</v>
      </c>
      <c r="P56" s="145">
        <v>-6388.0150644999985</v>
      </c>
      <c r="Q56" s="268"/>
    </row>
    <row r="57" spans="1:19" ht="15.75" customHeight="1">
      <c r="A57" s="197"/>
      <c r="B57" s="222"/>
      <c r="C57" s="291" t="s">
        <v>77</v>
      </c>
      <c r="D57" s="292"/>
      <c r="E57" s="292"/>
      <c r="F57" s="292"/>
      <c r="G57" s="151"/>
      <c r="H57" s="151"/>
      <c r="I57" s="152"/>
      <c r="J57" s="254">
        <v>118675.72056284534</v>
      </c>
      <c r="K57" s="254">
        <v>127059.41157862449</v>
      </c>
      <c r="L57" s="273">
        <f t="shared" si="1"/>
        <v>7.0643691700523785</v>
      </c>
      <c r="M57" s="255">
        <v>76082.030558960687</v>
      </c>
      <c r="N57" s="151">
        <v>89908.555549194018</v>
      </c>
      <c r="O57" s="151">
        <v>42593.690003884658</v>
      </c>
      <c r="P57" s="151">
        <v>37150.856029430484</v>
      </c>
      <c r="Q57" s="268"/>
    </row>
    <row r="58" spans="1:19" ht="15.75" customHeight="1">
      <c r="A58" s="197"/>
      <c r="B58" s="222"/>
      <c r="C58" s="291" t="s">
        <v>78</v>
      </c>
      <c r="D58" s="292"/>
      <c r="E58" s="292"/>
      <c r="F58" s="292"/>
      <c r="G58" s="151"/>
      <c r="H58" s="151"/>
      <c r="I58" s="152"/>
      <c r="J58" s="254">
        <v>28769.163628632738</v>
      </c>
      <c r="K58" s="254">
        <v>25224.51227524722</v>
      </c>
      <c r="L58" s="273">
        <f t="shared" si="1"/>
        <v>-12.321009394439523</v>
      </c>
      <c r="M58" s="255">
        <v>29082.637414184792</v>
      </c>
      <c r="N58" s="151">
        <v>27177.498000781703</v>
      </c>
      <c r="O58" s="151">
        <v>-313.47378555204853</v>
      </c>
      <c r="P58" s="151">
        <v>-1952.9857255344818</v>
      </c>
      <c r="Q58" s="268"/>
    </row>
    <row r="59" spans="1:19" ht="15.75" customHeight="1">
      <c r="A59" s="197"/>
      <c r="B59" s="222"/>
      <c r="C59" s="293" t="s">
        <v>75</v>
      </c>
      <c r="D59" s="294"/>
      <c r="E59" s="294"/>
      <c r="F59" s="294"/>
      <c r="G59" s="156"/>
      <c r="H59" s="156"/>
      <c r="I59" s="157"/>
      <c r="J59" s="256">
        <v>4740.0985174420312</v>
      </c>
      <c r="K59" s="256">
        <v>2072.6024276375633</v>
      </c>
      <c r="L59" s="274">
        <f t="shared" si="1"/>
        <v>-56.2751191771425</v>
      </c>
      <c r="M59" s="257">
        <v>5585.7950670594255</v>
      </c>
      <c r="N59" s="156">
        <v>2304.6912545591067</v>
      </c>
      <c r="O59" s="156">
        <v>-845.69654961739423</v>
      </c>
      <c r="P59" s="156">
        <v>-232.08882692154339</v>
      </c>
      <c r="Q59" s="268"/>
    </row>
    <row r="60" spans="1:19" ht="15.75" customHeight="1">
      <c r="A60" s="197"/>
      <c r="B60" s="295" t="s">
        <v>79</v>
      </c>
      <c r="C60" s="294"/>
      <c r="D60" s="294"/>
      <c r="E60" s="294"/>
      <c r="F60" s="296"/>
      <c r="G60" s="156"/>
      <c r="H60" s="156"/>
      <c r="I60" s="157"/>
      <c r="J60" s="256">
        <v>161267.82113136014</v>
      </c>
      <c r="K60" s="256">
        <v>162561.32670607927</v>
      </c>
      <c r="L60" s="277">
        <f t="shared" si="1"/>
        <v>0.80208535444000073</v>
      </c>
      <c r="M60" s="156">
        <v>121698.89475622489</v>
      </c>
      <c r="N60" s="156">
        <v>133983.56029360482</v>
      </c>
      <c r="O60" s="156">
        <v>39568.926375135212</v>
      </c>
      <c r="P60" s="156">
        <v>28577.766412474459</v>
      </c>
      <c r="Q60" s="268"/>
    </row>
    <row r="61" spans="1:19" ht="15.75" customHeight="1">
      <c r="A61" s="197"/>
      <c r="B61" s="297" t="s">
        <v>80</v>
      </c>
      <c r="C61" s="298"/>
      <c r="D61" s="298"/>
      <c r="E61" s="298"/>
      <c r="F61" s="299"/>
      <c r="G61" s="162"/>
      <c r="H61" s="162"/>
      <c r="I61" s="163"/>
      <c r="J61" s="258">
        <v>874.78956218000008</v>
      </c>
      <c r="K61" s="258">
        <f>K28*151.4397/100</f>
        <v>813.51892443000008</v>
      </c>
      <c r="L61" s="278">
        <f t="shared" si="1"/>
        <v>-7.0040430749209959</v>
      </c>
      <c r="M61" s="162" t="s">
        <v>61</v>
      </c>
      <c r="N61" s="162" t="s">
        <v>159</v>
      </c>
      <c r="O61" s="162">
        <v>874.78956218000008</v>
      </c>
      <c r="P61" s="162">
        <f>P28*151.4397/100</f>
        <v>813.51892443000008</v>
      </c>
      <c r="Q61" s="268"/>
    </row>
    <row r="62" spans="1:19" ht="15.75" customHeight="1">
      <c r="A62" s="300" t="s">
        <v>81</v>
      </c>
      <c r="B62" s="301"/>
      <c r="C62" s="301"/>
      <c r="D62" s="301"/>
      <c r="E62" s="301"/>
      <c r="F62" s="302"/>
      <c r="G62" s="168"/>
      <c r="H62" s="168"/>
      <c r="I62" s="169"/>
      <c r="J62" s="259">
        <v>201770.42367306555</v>
      </c>
      <c r="K62" s="279">
        <f>K29*151.4397/100</f>
        <v>200257.56417543214</v>
      </c>
      <c r="L62" s="280">
        <f t="shared" si="1"/>
        <v>-0.74979249688484739</v>
      </c>
      <c r="M62" s="168">
        <v>137267.52704732423</v>
      </c>
      <c r="N62" s="168">
        <f>N50+N55+N60</f>
        <v>147768.6851473336</v>
      </c>
      <c r="O62" s="168">
        <v>64502.896625741341</v>
      </c>
      <c r="P62" s="168">
        <f>P50+P55+P60+P61</f>
        <v>52488.882351568616</v>
      </c>
      <c r="Q62" s="268"/>
    </row>
    <row r="63" spans="1:19" ht="15.75" customHeight="1">
      <c r="A63" s="231"/>
      <c r="B63" s="303" t="s">
        <v>72</v>
      </c>
      <c r="C63" s="303"/>
      <c r="D63" s="303"/>
      <c r="E63" s="303"/>
      <c r="F63" s="304"/>
      <c r="G63" s="175"/>
      <c r="H63" s="175"/>
      <c r="I63" s="189"/>
      <c r="J63" s="260">
        <v>3.2261304291728679</v>
      </c>
      <c r="K63" s="260">
        <f>K62/H64</f>
        <v>3.0877394341691398</v>
      </c>
      <c r="L63" s="189"/>
      <c r="M63" s="189"/>
      <c r="N63" s="189"/>
      <c r="O63" s="175">
        <v>1.0313442068758203</v>
      </c>
      <c r="P63" s="175">
        <f>P62/H64</f>
        <v>0.80931770322754293</v>
      </c>
      <c r="Q63" s="268"/>
    </row>
    <row r="64" spans="1:19" ht="17.25" customHeight="1">
      <c r="A64" s="288" t="s">
        <v>85</v>
      </c>
      <c r="B64" s="289"/>
      <c r="C64" s="289"/>
      <c r="D64" s="289"/>
      <c r="E64" s="289"/>
      <c r="F64" s="290"/>
      <c r="G64" s="180">
        <f>627124.4/10</f>
        <v>62712.44</v>
      </c>
      <c r="H64" s="180">
        <f>648557.2/10</f>
        <v>64855.719999999994</v>
      </c>
      <c r="I64" s="178">
        <v>3.4</v>
      </c>
      <c r="J64" s="235"/>
      <c r="K64" s="235"/>
      <c r="L64" s="234"/>
      <c r="M64" s="235"/>
      <c r="N64" s="234"/>
      <c r="O64" s="236"/>
      <c r="P64" s="236"/>
      <c r="Q64" s="268"/>
    </row>
    <row r="65" spans="1:18" ht="15.75" customHeight="1"/>
    <row r="66" spans="1:18" s="261" customFormat="1" ht="15.75" customHeight="1">
      <c r="A66" s="194" t="s">
        <v>86</v>
      </c>
      <c r="D66" s="194" t="s">
        <v>164</v>
      </c>
      <c r="R66" s="269"/>
    </row>
    <row r="67" spans="1:18" ht="15.75" customHeight="1">
      <c r="D67" s="194" t="s">
        <v>161</v>
      </c>
    </row>
    <row r="68" spans="1:18" ht="19.5" customHeight="1">
      <c r="A68" s="194" t="s">
        <v>162</v>
      </c>
      <c r="E68" s="262" t="s">
        <v>163</v>
      </c>
    </row>
    <row r="69" spans="1:18">
      <c r="G69" s="263"/>
      <c r="H69" s="263"/>
      <c r="J69" s="263"/>
      <c r="L69" s="263"/>
      <c r="O69" s="263"/>
    </row>
    <row r="70" spans="1:18">
      <c r="B70" s="261"/>
      <c r="G70" s="263"/>
      <c r="H70" s="263"/>
      <c r="J70" s="263"/>
      <c r="L70" s="263"/>
      <c r="O70" s="263"/>
    </row>
    <row r="71" spans="1:18">
      <c r="F71" s="264"/>
      <c r="G71" s="263"/>
      <c r="H71" s="263"/>
      <c r="J71" s="263"/>
      <c r="L71" s="263"/>
      <c r="O71" s="263"/>
    </row>
    <row r="72" spans="1:18">
      <c r="F72" s="264"/>
      <c r="G72" s="263"/>
      <c r="H72" s="263"/>
      <c r="J72" s="263"/>
      <c r="L72" s="263"/>
      <c r="O72" s="263"/>
    </row>
  </sheetData>
  <mergeCells count="56">
    <mergeCell ref="B1:P1"/>
    <mergeCell ref="B2:P2"/>
    <mergeCell ref="O5:P5"/>
    <mergeCell ref="G38:I38"/>
    <mergeCell ref="J38:L38"/>
    <mergeCell ref="M38:N38"/>
    <mergeCell ref="O38:P38"/>
    <mergeCell ref="C13:F13"/>
    <mergeCell ref="D15:F15"/>
    <mergeCell ref="C16:F16"/>
    <mergeCell ref="B17:F17"/>
    <mergeCell ref="C19:F19"/>
    <mergeCell ref="D11:F11"/>
    <mergeCell ref="D12:F12"/>
    <mergeCell ref="D14:F14"/>
    <mergeCell ref="A5:F5"/>
    <mergeCell ref="G5:I5"/>
    <mergeCell ref="J5:L5"/>
    <mergeCell ref="M5:N5"/>
    <mergeCell ref="A6:F6"/>
    <mergeCell ref="C26:F26"/>
    <mergeCell ref="C18:F18"/>
    <mergeCell ref="C20:F20"/>
    <mergeCell ref="C21:F21"/>
    <mergeCell ref="C23:F23"/>
    <mergeCell ref="C25:F25"/>
    <mergeCell ref="B22:F22"/>
    <mergeCell ref="C24:F24"/>
    <mergeCell ref="B30:F30"/>
    <mergeCell ref="A31:F31"/>
    <mergeCell ref="B27:F27"/>
    <mergeCell ref="B28:F28"/>
    <mergeCell ref="A29:F29"/>
    <mergeCell ref="D45:F45"/>
    <mergeCell ref="D44:F44"/>
    <mergeCell ref="A38:F38"/>
    <mergeCell ref="C57:F57"/>
    <mergeCell ref="C46:F46"/>
    <mergeCell ref="D47:F47"/>
    <mergeCell ref="D48:F48"/>
    <mergeCell ref="C49:F49"/>
    <mergeCell ref="B50:F50"/>
    <mergeCell ref="C51:F51"/>
    <mergeCell ref="C52:F52"/>
    <mergeCell ref="C53:F53"/>
    <mergeCell ref="C54:F54"/>
    <mergeCell ref="B55:F55"/>
    <mergeCell ref="C56:F56"/>
    <mergeCell ref="A39:F39"/>
    <mergeCell ref="A64:F64"/>
    <mergeCell ref="C58:F58"/>
    <mergeCell ref="C59:F59"/>
    <mergeCell ref="B60:F60"/>
    <mergeCell ref="B61:F61"/>
    <mergeCell ref="A62:F62"/>
    <mergeCell ref="B63:F63"/>
  </mergeCells>
  <phoneticPr fontId="4"/>
  <pageMargins left="0.31496062992125984" right="0.31496062992125984" top="0.74803149606299213" bottom="0.74803149606299213" header="0.31496062992125984" footer="0.31496062992125984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03894-D9C4-40EB-9CA1-C4310BDF902D}">
  <sheetPr>
    <pageSetUpPr fitToPage="1"/>
  </sheetPr>
  <dimension ref="A1:W38"/>
  <sheetViews>
    <sheetView zoomScale="80" zoomScaleNormal="80" workbookViewId="0">
      <selection sqref="A1:U1"/>
    </sheetView>
  </sheetViews>
  <sheetFormatPr defaultColWidth="7.69140625" defaultRowHeight="15.5"/>
  <cols>
    <col min="1" max="1" width="7.3046875" style="3" customWidth="1"/>
    <col min="2" max="2" width="17.4609375" style="3" customWidth="1"/>
    <col min="3" max="3" width="13.23046875" style="3" customWidth="1"/>
    <col min="4" max="5" width="10.69140625" style="3" customWidth="1"/>
    <col min="6" max="6" width="3.84375" style="3" customWidth="1"/>
    <col min="7" max="7" width="7.3046875" style="3" customWidth="1"/>
    <col min="8" max="8" width="17.4609375" style="3" customWidth="1"/>
    <col min="9" max="9" width="13.23046875" style="3" customWidth="1"/>
    <col min="10" max="11" width="10.69140625" style="3" customWidth="1"/>
    <col min="12" max="12" width="3.84375" style="3" customWidth="1"/>
    <col min="13" max="13" width="7.3046875" style="3" customWidth="1"/>
    <col min="14" max="14" width="17.4609375" style="3" customWidth="1"/>
    <col min="15" max="15" width="13.23046875" style="3" customWidth="1"/>
    <col min="16" max="17" width="10.69140625" style="3" customWidth="1"/>
    <col min="18" max="18" width="3.84375" style="3" customWidth="1"/>
    <col min="19" max="19" width="7.3046875" style="3" customWidth="1"/>
    <col min="20" max="20" width="17.4609375" style="3" customWidth="1"/>
    <col min="21" max="21" width="10.4609375" style="3" customWidth="1"/>
    <col min="22" max="16384" width="7.69140625" style="3"/>
  </cols>
  <sheetData>
    <row r="1" spans="1:21" ht="44.25" customHeight="1">
      <c r="A1" s="281" t="s">
        <v>89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</row>
    <row r="2" spans="1:21" ht="35.25" customHeight="1">
      <c r="A2" s="282" t="s">
        <v>1</v>
      </c>
      <c r="B2" s="283"/>
      <c r="C2" s="283"/>
      <c r="D2" s="283"/>
      <c r="E2" s="284"/>
      <c r="G2" s="282" t="s">
        <v>2</v>
      </c>
      <c r="H2" s="283"/>
      <c r="I2" s="283"/>
      <c r="J2" s="283"/>
      <c r="K2" s="284"/>
      <c r="M2" s="282" t="s">
        <v>3</v>
      </c>
      <c r="N2" s="285"/>
      <c r="O2" s="285"/>
      <c r="P2" s="285"/>
      <c r="Q2" s="286"/>
      <c r="S2" s="287" t="s">
        <v>4</v>
      </c>
      <c r="T2" s="285"/>
      <c r="U2" s="286"/>
    </row>
    <row r="3" spans="1:21" ht="47.25" customHeight="1">
      <c r="A3" s="6" t="s">
        <v>5</v>
      </c>
      <c r="B3" s="6" t="s">
        <v>6</v>
      </c>
      <c r="C3" s="4" t="s">
        <v>7</v>
      </c>
      <c r="D3" s="7" t="s">
        <v>8</v>
      </c>
      <c r="E3" s="7" t="s">
        <v>9</v>
      </c>
      <c r="F3" s="8"/>
      <c r="G3" s="6" t="s">
        <v>5</v>
      </c>
      <c r="H3" s="6" t="s">
        <v>6</v>
      </c>
      <c r="I3" s="4" t="s">
        <v>7</v>
      </c>
      <c r="J3" s="7" t="s">
        <v>8</v>
      </c>
      <c r="K3" s="7" t="s">
        <v>9</v>
      </c>
      <c r="L3" s="8"/>
      <c r="M3" s="6" t="s">
        <v>5</v>
      </c>
      <c r="N3" s="6" t="s">
        <v>6</v>
      </c>
      <c r="O3" s="4" t="s">
        <v>7</v>
      </c>
      <c r="P3" s="7" t="s">
        <v>10</v>
      </c>
      <c r="Q3" s="7" t="s">
        <v>9</v>
      </c>
      <c r="R3" s="8"/>
      <c r="S3" s="6" t="s">
        <v>5</v>
      </c>
      <c r="T3" s="6" t="s">
        <v>6</v>
      </c>
      <c r="U3" s="9" t="s">
        <v>11</v>
      </c>
    </row>
    <row r="4" spans="1:21" ht="6.75" customHeight="1">
      <c r="A4" s="5"/>
      <c r="B4" s="10"/>
      <c r="C4" s="11"/>
      <c r="D4" s="12"/>
      <c r="E4" s="12"/>
      <c r="F4" s="13"/>
      <c r="G4" s="5"/>
      <c r="H4" s="10"/>
      <c r="I4" s="11"/>
      <c r="J4" s="12"/>
      <c r="K4" s="12"/>
      <c r="L4" s="13"/>
      <c r="M4" s="5"/>
      <c r="N4" s="14"/>
      <c r="O4" s="15"/>
      <c r="P4" s="16"/>
      <c r="Q4" s="16"/>
      <c r="R4" s="13"/>
      <c r="S4" s="10"/>
      <c r="T4" s="14"/>
      <c r="U4" s="15"/>
    </row>
    <row r="5" spans="1:21" ht="22.5" customHeight="1">
      <c r="A5" s="17">
        <v>1</v>
      </c>
      <c r="B5" s="23" t="s">
        <v>12</v>
      </c>
      <c r="C5" s="19">
        <v>355.76309999999995</v>
      </c>
      <c r="D5" s="20">
        <v>6.222228724538212</v>
      </c>
      <c r="E5" s="21">
        <v>21.940808437985439</v>
      </c>
      <c r="F5" s="22"/>
      <c r="G5" s="17">
        <v>1</v>
      </c>
      <c r="H5" s="23" t="s">
        <v>12</v>
      </c>
      <c r="I5" s="19">
        <v>360.36559999999997</v>
      </c>
      <c r="J5" s="20">
        <v>6.8996613532107318</v>
      </c>
      <c r="K5" s="21">
        <v>20.374782521969433</v>
      </c>
      <c r="L5" s="22"/>
      <c r="M5" s="17">
        <v>1</v>
      </c>
      <c r="N5" s="23" t="s">
        <v>12</v>
      </c>
      <c r="O5" s="24">
        <v>353.96410000000003</v>
      </c>
      <c r="P5" s="20">
        <v>7.324552041313841</v>
      </c>
      <c r="Q5" s="25">
        <v>21.772335946032594</v>
      </c>
      <c r="R5" s="22"/>
      <c r="S5" s="26">
        <v>1</v>
      </c>
      <c r="T5" s="18" t="s">
        <v>17</v>
      </c>
      <c r="U5" s="27">
        <v>1.1389100000000001</v>
      </c>
    </row>
    <row r="6" spans="1:21" ht="22.5" customHeight="1">
      <c r="A6" s="28">
        <v>2</v>
      </c>
      <c r="B6" s="29" t="s">
        <v>14</v>
      </c>
      <c r="C6" s="30">
        <v>286.80130000000003</v>
      </c>
      <c r="D6" s="31">
        <v>18.524198580856861</v>
      </c>
      <c r="E6" s="32">
        <v>17.687760150125726</v>
      </c>
      <c r="F6" s="22"/>
      <c r="G6" s="28">
        <v>2</v>
      </c>
      <c r="H6" s="29" t="s">
        <v>14</v>
      </c>
      <c r="I6" s="30">
        <v>324.7004</v>
      </c>
      <c r="J6" s="31">
        <v>20.704224828534791</v>
      </c>
      <c r="K6" s="32">
        <v>18.358300666868548</v>
      </c>
      <c r="L6" s="22"/>
      <c r="M6" s="28">
        <v>2</v>
      </c>
      <c r="N6" s="29" t="s">
        <v>14</v>
      </c>
      <c r="O6" s="33">
        <v>293.2038</v>
      </c>
      <c r="P6" s="31">
        <v>21.548454174090615</v>
      </c>
      <c r="Q6" s="34">
        <v>18.034969179793521</v>
      </c>
      <c r="R6" s="22"/>
      <c r="S6" s="28">
        <v>2</v>
      </c>
      <c r="T6" s="35" t="s">
        <v>15</v>
      </c>
      <c r="U6" s="36">
        <v>1.109092</v>
      </c>
    </row>
    <row r="7" spans="1:21" ht="22.5" customHeight="1">
      <c r="A7" s="28">
        <v>3</v>
      </c>
      <c r="B7" s="29" t="s">
        <v>16</v>
      </c>
      <c r="C7" s="30">
        <v>185.68189999999998</v>
      </c>
      <c r="D7" s="31">
        <v>-4.1716490740592587</v>
      </c>
      <c r="E7" s="32">
        <v>11.451471494095841</v>
      </c>
      <c r="F7" s="22"/>
      <c r="G7" s="28">
        <v>3</v>
      </c>
      <c r="H7" s="29" t="s">
        <v>18</v>
      </c>
      <c r="I7" s="30">
        <v>203.0403</v>
      </c>
      <c r="J7" s="31">
        <v>7.3004238318201535</v>
      </c>
      <c r="K7" s="32">
        <v>11.479736011693211</v>
      </c>
      <c r="L7" s="22"/>
      <c r="M7" s="28">
        <v>3</v>
      </c>
      <c r="N7" s="29" t="s">
        <v>16</v>
      </c>
      <c r="O7" s="33">
        <v>192.5343</v>
      </c>
      <c r="P7" s="31">
        <v>-0.52076498045387964</v>
      </c>
      <c r="Q7" s="34">
        <v>11.842787053077481</v>
      </c>
      <c r="R7" s="22"/>
      <c r="S7" s="28">
        <v>3</v>
      </c>
      <c r="T7" s="35" t="s">
        <v>13</v>
      </c>
      <c r="U7" s="36">
        <v>1.0304469999999999</v>
      </c>
    </row>
    <row r="8" spans="1:21" ht="22.5" customHeight="1">
      <c r="A8" s="28">
        <v>4</v>
      </c>
      <c r="B8" s="29" t="s">
        <v>18</v>
      </c>
      <c r="C8" s="30">
        <v>162.60249999999999</v>
      </c>
      <c r="D8" s="31">
        <v>4.3147537029243583</v>
      </c>
      <c r="E8" s="32">
        <v>10.028106636234977</v>
      </c>
      <c r="F8" s="22"/>
      <c r="G8" s="28">
        <v>4</v>
      </c>
      <c r="H8" s="29" t="s">
        <v>16</v>
      </c>
      <c r="I8" s="30">
        <v>194.59470000000002</v>
      </c>
      <c r="J8" s="31">
        <v>-0.81966168695773467</v>
      </c>
      <c r="K8" s="32">
        <v>11.002228549084281</v>
      </c>
      <c r="L8" s="22"/>
      <c r="M8" s="28">
        <v>4</v>
      </c>
      <c r="N8" s="29" t="s">
        <v>19</v>
      </c>
      <c r="O8" s="33">
        <v>160.13139999999999</v>
      </c>
      <c r="P8" s="31">
        <v>33.619322188056721</v>
      </c>
      <c r="Q8" s="34">
        <v>9.8496842937137501</v>
      </c>
      <c r="R8" s="22"/>
      <c r="S8" s="28">
        <v>4</v>
      </c>
      <c r="T8" s="35" t="s">
        <v>14</v>
      </c>
      <c r="U8" s="36">
        <v>0.72730300000000003</v>
      </c>
    </row>
    <row r="9" spans="1:21" ht="22.5" customHeight="1">
      <c r="A9" s="28">
        <v>5</v>
      </c>
      <c r="B9" s="29" t="s">
        <v>19</v>
      </c>
      <c r="C9" s="30">
        <v>141.24700000000001</v>
      </c>
      <c r="D9" s="31">
        <v>15.668525045531375</v>
      </c>
      <c r="E9" s="32">
        <v>8.7110590430545756</v>
      </c>
      <c r="F9" s="22"/>
      <c r="G9" s="28">
        <v>5</v>
      </c>
      <c r="H9" s="29" t="s">
        <v>19</v>
      </c>
      <c r="I9" s="30">
        <v>186.1688</v>
      </c>
      <c r="J9" s="31">
        <v>28.004114419927994</v>
      </c>
      <c r="K9" s="32">
        <v>10.525834908703894</v>
      </c>
      <c r="L9" s="22"/>
      <c r="M9" s="28">
        <v>5</v>
      </c>
      <c r="N9" s="29" t="s">
        <v>18</v>
      </c>
      <c r="O9" s="33">
        <v>136.6018</v>
      </c>
      <c r="P9" s="31">
        <v>16.552547356314186</v>
      </c>
      <c r="Q9" s="34">
        <v>8.4023783215098788</v>
      </c>
      <c r="R9" s="22"/>
      <c r="S9" s="28">
        <v>5</v>
      </c>
      <c r="T9" s="35" t="s">
        <v>20</v>
      </c>
      <c r="U9" s="36">
        <v>0.719607</v>
      </c>
    </row>
    <row r="10" spans="1:21" ht="22.5" customHeight="1">
      <c r="A10" s="28">
        <v>6</v>
      </c>
      <c r="B10" s="29" t="s">
        <v>17</v>
      </c>
      <c r="C10" s="30">
        <v>63.486199999999997</v>
      </c>
      <c r="D10" s="31">
        <v>21.965942012279939</v>
      </c>
      <c r="E10" s="32">
        <v>3.9153542136765482</v>
      </c>
      <c r="F10" s="22"/>
      <c r="G10" s="28">
        <v>6</v>
      </c>
      <c r="H10" s="29" t="s">
        <v>17</v>
      </c>
      <c r="I10" s="30">
        <v>63.943100000000001</v>
      </c>
      <c r="J10" s="31">
        <v>21.142672019369773</v>
      </c>
      <c r="K10" s="32">
        <v>3.6152916823374479</v>
      </c>
      <c r="L10" s="22"/>
      <c r="M10" s="28">
        <v>6</v>
      </c>
      <c r="N10" s="29" t="s">
        <v>17</v>
      </c>
      <c r="O10" s="33">
        <v>63.483500000000006</v>
      </c>
      <c r="P10" s="31">
        <v>21.973174297895568</v>
      </c>
      <c r="Q10" s="34">
        <v>3.9048708302055495</v>
      </c>
      <c r="R10" s="22"/>
      <c r="S10" s="28">
        <v>6</v>
      </c>
      <c r="T10" s="35" t="s">
        <v>16</v>
      </c>
      <c r="U10" s="36">
        <v>0.69809299999999996</v>
      </c>
    </row>
    <row r="11" spans="1:21" ht="22.5" customHeight="1">
      <c r="A11" s="28">
        <v>7</v>
      </c>
      <c r="B11" s="29" t="s">
        <v>21</v>
      </c>
      <c r="C11" s="30">
        <v>53.589399999999998</v>
      </c>
      <c r="D11" s="31">
        <v>1.2649281934996144</v>
      </c>
      <c r="E11" s="32">
        <v>3.3049935749564154</v>
      </c>
      <c r="F11" s="22"/>
      <c r="G11" s="28">
        <v>7</v>
      </c>
      <c r="H11" s="29" t="s">
        <v>21</v>
      </c>
      <c r="I11" s="30">
        <v>54.146000000000001</v>
      </c>
      <c r="J11" s="31">
        <v>2.0232814920052324</v>
      </c>
      <c r="K11" s="32">
        <v>3.0613714917144064</v>
      </c>
      <c r="L11" s="22"/>
      <c r="M11" s="28">
        <v>7</v>
      </c>
      <c r="N11" s="29" t="s">
        <v>21</v>
      </c>
      <c r="O11" s="33">
        <v>53.589399999999998</v>
      </c>
      <c r="P11" s="31">
        <v>1.2649281934996144</v>
      </c>
      <c r="Q11" s="34">
        <v>3.2962846230629568</v>
      </c>
      <c r="R11" s="22"/>
      <c r="S11" s="28">
        <v>7</v>
      </c>
      <c r="T11" s="35" t="s">
        <v>21</v>
      </c>
      <c r="U11" s="36">
        <v>0.59234900000000001</v>
      </c>
    </row>
    <row r="12" spans="1:21" ht="22.5" customHeight="1">
      <c r="A12" s="28">
        <v>8</v>
      </c>
      <c r="B12" s="29" t="s">
        <v>22</v>
      </c>
      <c r="C12" s="30">
        <v>50.5167</v>
      </c>
      <c r="D12" s="31">
        <v>6.908220534829983</v>
      </c>
      <c r="E12" s="32">
        <v>3.1154924094690513</v>
      </c>
      <c r="F12" s="22"/>
      <c r="G12" s="28">
        <v>8</v>
      </c>
      <c r="H12" s="35" t="s">
        <v>22</v>
      </c>
      <c r="I12" s="30">
        <v>50.743900000000004</v>
      </c>
      <c r="J12" s="31">
        <v>7.02348261476617</v>
      </c>
      <c r="K12" s="32">
        <v>2.8690194813727086</v>
      </c>
      <c r="L12" s="22"/>
      <c r="M12" s="28">
        <v>8</v>
      </c>
      <c r="N12" s="29" t="s">
        <v>22</v>
      </c>
      <c r="O12" s="33">
        <v>48.708500000000001</v>
      </c>
      <c r="P12" s="31">
        <v>7.4173394699758104</v>
      </c>
      <c r="Q12" s="34">
        <v>2.996060406768168</v>
      </c>
      <c r="R12" s="22"/>
      <c r="S12" s="28">
        <v>8</v>
      </c>
      <c r="T12" s="35" t="s">
        <v>19</v>
      </c>
      <c r="U12" s="36">
        <v>0.52986</v>
      </c>
    </row>
    <row r="13" spans="1:21" ht="22.5" customHeight="1">
      <c r="A13" s="28">
        <v>9</v>
      </c>
      <c r="B13" s="29" t="s">
        <v>23</v>
      </c>
      <c r="C13" s="30">
        <v>42.483800000000002</v>
      </c>
      <c r="D13" s="31">
        <v>-3.6938973053478161</v>
      </c>
      <c r="E13" s="32">
        <v>2.620083188834609</v>
      </c>
      <c r="F13" s="22"/>
      <c r="G13" s="28">
        <v>9</v>
      </c>
      <c r="H13" s="29" t="s">
        <v>23</v>
      </c>
      <c r="I13" s="30">
        <v>44.9315</v>
      </c>
      <c r="J13" s="31">
        <v>1.1373918993746877</v>
      </c>
      <c r="K13" s="32">
        <v>2.5403910386725861</v>
      </c>
      <c r="L13" s="22"/>
      <c r="M13" s="28">
        <v>9</v>
      </c>
      <c r="N13" s="29" t="s">
        <v>23</v>
      </c>
      <c r="O13" s="33">
        <v>43.9587</v>
      </c>
      <c r="P13" s="31">
        <v>2.2730603954706265</v>
      </c>
      <c r="Q13" s="32">
        <v>2.703900153012305</v>
      </c>
      <c r="R13" s="22"/>
      <c r="S13" s="28">
        <v>9</v>
      </c>
      <c r="T13" s="35" t="s">
        <v>24</v>
      </c>
      <c r="U13" s="36">
        <v>0.49191400000000002</v>
      </c>
    </row>
    <row r="14" spans="1:21" ht="22.5" customHeight="1">
      <c r="A14" s="28">
        <v>10</v>
      </c>
      <c r="B14" s="29" t="s">
        <v>15</v>
      </c>
      <c r="C14" s="30">
        <v>41.956899999999997</v>
      </c>
      <c r="D14" s="31">
        <v>-2.3765481650042073</v>
      </c>
      <c r="E14" s="32">
        <v>2.5875879357688056</v>
      </c>
      <c r="F14" s="22"/>
      <c r="G14" s="28">
        <v>10</v>
      </c>
      <c r="H14" s="29" t="s">
        <v>15</v>
      </c>
      <c r="I14" s="30">
        <v>42.284399999999998</v>
      </c>
      <c r="J14" s="31">
        <v>-2.4297719752454041</v>
      </c>
      <c r="K14" s="32">
        <v>2.3907261238918598</v>
      </c>
      <c r="L14" s="22"/>
      <c r="M14" s="28">
        <v>10</v>
      </c>
      <c r="N14" s="29" t="s">
        <v>15</v>
      </c>
      <c r="O14" s="33">
        <v>41.956800000000001</v>
      </c>
      <c r="P14" s="31">
        <v>-2.3767808405637179</v>
      </c>
      <c r="Q14" s="34">
        <v>2.5807632605128608</v>
      </c>
      <c r="R14" s="22"/>
      <c r="S14" s="28">
        <v>10</v>
      </c>
      <c r="T14" s="35" t="s">
        <v>26</v>
      </c>
      <c r="U14" s="36">
        <v>0.47831099999999999</v>
      </c>
    </row>
    <row r="15" spans="1:21" ht="22.5" customHeight="1">
      <c r="A15" s="28">
        <v>11</v>
      </c>
      <c r="B15" s="35" t="s">
        <v>24</v>
      </c>
      <c r="C15" s="30">
        <v>35.671799999999998</v>
      </c>
      <c r="D15" s="31">
        <v>15.104854036856208</v>
      </c>
      <c r="E15" s="32">
        <v>2.1999699531461498</v>
      </c>
      <c r="F15" s="22"/>
      <c r="G15" s="28">
        <v>11</v>
      </c>
      <c r="H15" s="35" t="s">
        <v>24</v>
      </c>
      <c r="I15" s="30">
        <v>37.531599999999997</v>
      </c>
      <c r="J15" s="31">
        <v>16.789892954941497</v>
      </c>
      <c r="K15" s="32">
        <v>2.1220066168955865</v>
      </c>
      <c r="L15" s="22"/>
      <c r="M15" s="28">
        <v>11</v>
      </c>
      <c r="N15" s="29" t="s">
        <v>24</v>
      </c>
      <c r="O15" s="33">
        <v>37.208200000000005</v>
      </c>
      <c r="P15" s="31">
        <v>20.202878418323682</v>
      </c>
      <c r="Q15" s="34">
        <v>2.288676818771084</v>
      </c>
      <c r="R15" s="22"/>
      <c r="S15" s="28">
        <v>11</v>
      </c>
      <c r="T15" s="35" t="s">
        <v>25</v>
      </c>
      <c r="U15" s="36">
        <v>0.46764299999999998</v>
      </c>
    </row>
    <row r="16" spans="1:21" ht="22.5" customHeight="1">
      <c r="A16" s="28">
        <v>12</v>
      </c>
      <c r="B16" s="29" t="s">
        <v>27</v>
      </c>
      <c r="C16" s="30">
        <v>29.8704</v>
      </c>
      <c r="D16" s="31">
        <v>1.4791914387633756</v>
      </c>
      <c r="E16" s="32">
        <v>1.8421829705385417</v>
      </c>
      <c r="F16" s="22"/>
      <c r="G16" s="28">
        <v>12</v>
      </c>
      <c r="H16" s="29" t="s">
        <v>27</v>
      </c>
      <c r="I16" s="30">
        <v>30.395199999999999</v>
      </c>
      <c r="J16" s="31">
        <v>1.7616927248987206</v>
      </c>
      <c r="K16" s="32">
        <v>1.7185202741653627</v>
      </c>
      <c r="L16" s="22"/>
      <c r="M16" s="28">
        <v>12</v>
      </c>
      <c r="N16" s="29" t="s">
        <v>28</v>
      </c>
      <c r="O16" s="33">
        <v>28.687600000000003</v>
      </c>
      <c r="P16" s="31">
        <v>-0.68099278846984768</v>
      </c>
      <c r="Q16" s="34">
        <v>1.764574612751419</v>
      </c>
      <c r="R16" s="22"/>
      <c r="S16" s="28">
        <v>12</v>
      </c>
      <c r="T16" s="35" t="s">
        <v>22</v>
      </c>
      <c r="U16" s="36">
        <v>0.31061100000000003</v>
      </c>
    </row>
    <row r="17" spans="1:21" ht="22.5" customHeight="1">
      <c r="A17" s="28">
        <v>13</v>
      </c>
      <c r="B17" s="35" t="s">
        <v>28</v>
      </c>
      <c r="C17" s="30">
        <v>28.687600000000003</v>
      </c>
      <c r="D17" s="31">
        <v>-0.68099278846984768</v>
      </c>
      <c r="E17" s="32">
        <v>1.7692367087692655</v>
      </c>
      <c r="F17" s="22"/>
      <c r="G17" s="28">
        <v>13</v>
      </c>
      <c r="H17" s="35" t="s">
        <v>28</v>
      </c>
      <c r="I17" s="30">
        <v>28.687600000000003</v>
      </c>
      <c r="J17" s="31">
        <v>-1.0000897250960945</v>
      </c>
      <c r="K17" s="32">
        <v>1.6219739372383226</v>
      </c>
      <c r="L17" s="22"/>
      <c r="M17" s="28">
        <v>13</v>
      </c>
      <c r="N17" s="29" t="s">
        <v>27</v>
      </c>
      <c r="O17" s="33">
        <v>27.392700000000001</v>
      </c>
      <c r="P17" s="31">
        <v>1.1285856684018225</v>
      </c>
      <c r="Q17" s="34">
        <v>1.6849252985511438</v>
      </c>
      <c r="R17" s="22"/>
      <c r="S17" s="28">
        <v>13</v>
      </c>
      <c r="T17" s="35" t="s">
        <v>18</v>
      </c>
      <c r="U17" s="36">
        <v>0.30976399999999998</v>
      </c>
    </row>
    <row r="18" spans="1:21" ht="22.5" customHeight="1">
      <c r="A18" s="28">
        <v>14</v>
      </c>
      <c r="B18" s="35" t="s">
        <v>20</v>
      </c>
      <c r="C18" s="30">
        <v>26.5154</v>
      </c>
      <c r="D18" s="31">
        <v>3.835776299249285</v>
      </c>
      <c r="E18" s="32">
        <v>1.6352716514347867</v>
      </c>
      <c r="G18" s="28">
        <v>14</v>
      </c>
      <c r="H18" s="35" t="s">
        <v>20</v>
      </c>
      <c r="I18" s="30">
        <v>26.7379</v>
      </c>
      <c r="J18" s="31">
        <v>2.7827323748750623</v>
      </c>
      <c r="K18" s="32">
        <v>1.511739460132062</v>
      </c>
      <c r="M18" s="28">
        <v>14</v>
      </c>
      <c r="N18" s="29" t="s">
        <v>20</v>
      </c>
      <c r="O18" s="33">
        <v>26.4086</v>
      </c>
      <c r="P18" s="31">
        <v>3.9148175983819846</v>
      </c>
      <c r="Q18" s="34">
        <v>1.6243932959992169</v>
      </c>
      <c r="R18" s="22"/>
      <c r="S18" s="28">
        <v>14</v>
      </c>
      <c r="T18" s="35" t="s">
        <v>29</v>
      </c>
      <c r="U18" s="36">
        <v>0.30549100000000001</v>
      </c>
    </row>
    <row r="19" spans="1:21" ht="22.5" customHeight="1">
      <c r="A19" s="28">
        <v>15</v>
      </c>
      <c r="B19" s="35" t="s">
        <v>26</v>
      </c>
      <c r="C19" s="30">
        <v>23.4358</v>
      </c>
      <c r="D19" s="31">
        <v>7.7721112679748074</v>
      </c>
      <c r="E19" s="32">
        <v>1.445344945529593</v>
      </c>
      <c r="F19" s="22"/>
      <c r="G19" s="28">
        <v>15</v>
      </c>
      <c r="H19" s="29" t="s">
        <v>30</v>
      </c>
      <c r="I19" s="30">
        <v>24.13</v>
      </c>
      <c r="J19" s="31">
        <v>-9.0130956286316586</v>
      </c>
      <c r="K19" s="32">
        <v>1.3642908819685413</v>
      </c>
      <c r="L19" s="22"/>
      <c r="M19" s="28">
        <v>15</v>
      </c>
      <c r="N19" s="29" t="s">
        <v>26</v>
      </c>
      <c r="O19" s="33">
        <v>23.7638</v>
      </c>
      <c r="P19" s="31">
        <v>7.6424811791670937</v>
      </c>
      <c r="Q19" s="34">
        <v>1.4617116169530451</v>
      </c>
      <c r="R19" s="22"/>
      <c r="S19" s="28">
        <v>15</v>
      </c>
      <c r="T19" s="35" t="s">
        <v>31</v>
      </c>
      <c r="U19" s="36">
        <v>0.29641099999999998</v>
      </c>
    </row>
    <row r="20" spans="1:21" ht="22.5" customHeight="1">
      <c r="A20" s="28">
        <v>16</v>
      </c>
      <c r="B20" s="29" t="s">
        <v>30</v>
      </c>
      <c r="C20" s="30">
        <v>22.198600000000003</v>
      </c>
      <c r="D20" s="31">
        <v>-9.8782874170787238</v>
      </c>
      <c r="E20" s="32">
        <v>1.3690436984371441</v>
      </c>
      <c r="F20" s="22"/>
      <c r="G20" s="28">
        <v>16</v>
      </c>
      <c r="H20" s="29" t="s">
        <v>26</v>
      </c>
      <c r="I20" s="30">
        <v>23.912500000000001</v>
      </c>
      <c r="J20" s="31">
        <v>7.7052311073876973</v>
      </c>
      <c r="K20" s="32">
        <v>1.3519936060950162</v>
      </c>
      <c r="L20" s="22"/>
      <c r="M20" s="28">
        <v>16</v>
      </c>
      <c r="N20" s="29" t="s">
        <v>30</v>
      </c>
      <c r="O20" s="33">
        <v>22.819600000000001</v>
      </c>
      <c r="P20" s="31">
        <v>-9.3427832491766427</v>
      </c>
      <c r="Q20" s="34">
        <v>1.4036338638694865</v>
      </c>
      <c r="R20" s="22"/>
      <c r="S20" s="28">
        <v>16</v>
      </c>
      <c r="T20" s="35" t="s">
        <v>35</v>
      </c>
      <c r="U20" s="36">
        <v>0.27082299999999998</v>
      </c>
    </row>
    <row r="21" spans="1:21" ht="22.5" customHeight="1">
      <c r="A21" s="28">
        <v>17</v>
      </c>
      <c r="B21" s="29" t="s">
        <v>25</v>
      </c>
      <c r="C21" s="30">
        <v>12.781700000000001</v>
      </c>
      <c r="D21" s="31">
        <v>13.035365282064443</v>
      </c>
      <c r="E21" s="32">
        <v>0.78827970413963255</v>
      </c>
      <c r="F21" s="22"/>
      <c r="G21" s="28">
        <v>17</v>
      </c>
      <c r="H21" s="29" t="s">
        <v>31</v>
      </c>
      <c r="I21" s="30">
        <v>13.2822</v>
      </c>
      <c r="J21" s="31">
        <v>7.4029450055390651</v>
      </c>
      <c r="K21" s="32">
        <v>0.7509649545164756</v>
      </c>
      <c r="L21" s="22"/>
      <c r="M21" s="28">
        <v>17</v>
      </c>
      <c r="N21" s="29" t="s">
        <v>31</v>
      </c>
      <c r="O21" s="33">
        <v>13.213800000000001</v>
      </c>
      <c r="P21" s="31">
        <v>7.6857880968486043</v>
      </c>
      <c r="Q21" s="34">
        <v>0.81278099311112484</v>
      </c>
      <c r="R21" s="22"/>
      <c r="S21" s="28">
        <v>17</v>
      </c>
      <c r="T21" s="35" t="s">
        <v>33</v>
      </c>
      <c r="U21" s="36">
        <v>0.26879999999999998</v>
      </c>
    </row>
    <row r="22" spans="1:21" ht="22.5" customHeight="1">
      <c r="A22" s="28">
        <v>18</v>
      </c>
      <c r="B22" s="29" t="s">
        <v>31</v>
      </c>
      <c r="C22" s="30">
        <v>12.733499999999999</v>
      </c>
      <c r="D22" s="31">
        <v>3.5344911698702144</v>
      </c>
      <c r="E22" s="32">
        <v>0.78530708846726249</v>
      </c>
      <c r="F22" s="22"/>
      <c r="G22" s="28">
        <v>18</v>
      </c>
      <c r="H22" s="29" t="s">
        <v>25</v>
      </c>
      <c r="I22" s="30">
        <v>12.7599</v>
      </c>
      <c r="J22" s="31">
        <v>10.748600442650687</v>
      </c>
      <c r="K22" s="32">
        <v>0.72143453066019014</v>
      </c>
      <c r="L22" s="22"/>
      <c r="M22" s="28">
        <v>18</v>
      </c>
      <c r="N22" s="29" t="s">
        <v>25</v>
      </c>
      <c r="O22" s="33">
        <v>12.7789</v>
      </c>
      <c r="P22" s="31">
        <v>11.18854955190117</v>
      </c>
      <c r="Q22" s="34">
        <v>0.78603028900602034</v>
      </c>
      <c r="R22" s="22"/>
      <c r="S22" s="28">
        <v>18</v>
      </c>
      <c r="T22" s="35" t="s">
        <v>32</v>
      </c>
      <c r="U22" s="36">
        <v>0.26005099999999998</v>
      </c>
    </row>
    <row r="23" spans="1:21" ht="22.5" customHeight="1">
      <c r="A23" s="28">
        <v>19</v>
      </c>
      <c r="B23" s="29" t="s">
        <v>29</v>
      </c>
      <c r="C23" s="30">
        <v>9.8779000000000003</v>
      </c>
      <c r="D23" s="31">
        <v>1.4783234025066763</v>
      </c>
      <c r="E23" s="32">
        <v>0.60919502801042702</v>
      </c>
      <c r="F23" s="22"/>
      <c r="G23" s="28">
        <v>19</v>
      </c>
      <c r="H23" s="29" t="s">
        <v>29</v>
      </c>
      <c r="I23" s="30">
        <v>9.8779000000000003</v>
      </c>
      <c r="J23" s="31">
        <v>1.4772808991072617</v>
      </c>
      <c r="K23" s="32">
        <v>0.5584885579360569</v>
      </c>
      <c r="L23" s="22"/>
      <c r="M23" s="28">
        <v>19</v>
      </c>
      <c r="N23" s="29" t="s">
        <v>29</v>
      </c>
      <c r="O23" s="33">
        <v>9.8779000000000003</v>
      </c>
      <c r="P23" s="31">
        <v>1.4783234025066763</v>
      </c>
      <c r="Q23" s="34">
        <v>0.6075897449524269</v>
      </c>
      <c r="R23" s="22"/>
      <c r="S23" s="28">
        <v>19</v>
      </c>
      <c r="T23" s="35" t="s">
        <v>27</v>
      </c>
      <c r="U23" s="36">
        <v>0.23261399999999999</v>
      </c>
    </row>
    <row r="24" spans="1:21" ht="22.5" customHeight="1">
      <c r="A24" s="28">
        <v>20</v>
      </c>
      <c r="B24" s="29" t="s">
        <v>34</v>
      </c>
      <c r="C24" s="30">
        <v>8.2925000000000004</v>
      </c>
      <c r="D24" s="31">
        <v>6.7850520243123587</v>
      </c>
      <c r="E24" s="32">
        <v>0.51141940794870022</v>
      </c>
      <c r="F24" s="22"/>
      <c r="G24" s="28">
        <v>20</v>
      </c>
      <c r="H24" s="29" t="s">
        <v>34</v>
      </c>
      <c r="I24" s="30">
        <v>8.3724000000000007</v>
      </c>
      <c r="J24" s="31">
        <v>6.3418475568708725</v>
      </c>
      <c r="K24" s="32">
        <v>0.47336879321149661</v>
      </c>
      <c r="L24" s="22"/>
      <c r="M24" s="28">
        <v>20</v>
      </c>
      <c r="N24" s="29" t="s">
        <v>34</v>
      </c>
      <c r="O24" s="33">
        <v>8.1195000000000004</v>
      </c>
      <c r="P24" s="31">
        <v>6.6909320263327441</v>
      </c>
      <c r="Q24" s="34">
        <v>0.49943054031132433</v>
      </c>
      <c r="R24" s="22"/>
      <c r="S24" s="28">
        <v>20</v>
      </c>
      <c r="T24" s="35" t="s">
        <v>23</v>
      </c>
      <c r="U24" s="36">
        <v>0.223411</v>
      </c>
    </row>
    <row r="25" spans="1:21" ht="22.5" customHeight="1">
      <c r="A25" s="28">
        <v>21</v>
      </c>
      <c r="B25" s="29" t="s">
        <v>32</v>
      </c>
      <c r="C25" s="30">
        <v>5.2973999999999997</v>
      </c>
      <c r="D25" s="31">
        <v>-4.5100584036340008</v>
      </c>
      <c r="E25" s="32">
        <v>0.32670403034880252</v>
      </c>
      <c r="F25" s="22"/>
      <c r="G25" s="28">
        <v>21</v>
      </c>
      <c r="H25" s="29" t="s">
        <v>32</v>
      </c>
      <c r="I25" s="30">
        <v>5.2973999999999997</v>
      </c>
      <c r="J25" s="31">
        <v>-4.5100584036340008</v>
      </c>
      <c r="K25" s="32">
        <v>0.29951075499959179</v>
      </c>
      <c r="L25" s="22"/>
      <c r="M25" s="28">
        <v>21</v>
      </c>
      <c r="N25" s="29" t="s">
        <v>32</v>
      </c>
      <c r="O25" s="33">
        <v>5.2973999999999997</v>
      </c>
      <c r="P25" s="31">
        <v>-4.5100584036340008</v>
      </c>
      <c r="Q25" s="34">
        <v>0.32584313618390409</v>
      </c>
      <c r="R25" s="22"/>
      <c r="S25" s="28">
        <v>21</v>
      </c>
      <c r="T25" s="35" t="s">
        <v>28</v>
      </c>
      <c r="U25" s="36">
        <v>0.21403800000000001</v>
      </c>
    </row>
    <row r="26" spans="1:21" ht="22.5" customHeight="1">
      <c r="A26" s="28">
        <v>22</v>
      </c>
      <c r="B26" s="29" t="s">
        <v>13</v>
      </c>
      <c r="C26" s="30">
        <v>4.5233999999999996</v>
      </c>
      <c r="D26" s="31">
        <v>-4.0778675488262657</v>
      </c>
      <c r="E26" s="32">
        <v>0.27896949652277969</v>
      </c>
      <c r="F26" s="22"/>
      <c r="G26" s="28">
        <v>22</v>
      </c>
      <c r="H26" s="35" t="s">
        <v>37</v>
      </c>
      <c r="I26" s="30">
        <v>4.8379000000000003</v>
      </c>
      <c r="J26" s="31">
        <v>9.5414921317785684</v>
      </c>
      <c r="K26" s="32">
        <v>0.27353099286678845</v>
      </c>
      <c r="L26" s="22"/>
      <c r="M26" s="28">
        <v>22</v>
      </c>
      <c r="N26" s="29" t="s">
        <v>13</v>
      </c>
      <c r="O26" s="33">
        <v>4.5233999999999996</v>
      </c>
      <c r="P26" s="31">
        <v>-4.0778675488262657</v>
      </c>
      <c r="Q26" s="34">
        <v>0.27823438709825038</v>
      </c>
      <c r="R26" s="22"/>
      <c r="S26" s="28">
        <v>22</v>
      </c>
      <c r="T26" s="35" t="s">
        <v>37</v>
      </c>
      <c r="U26" s="36">
        <v>0.184026</v>
      </c>
    </row>
    <row r="27" spans="1:21" ht="22.5" customHeight="1">
      <c r="A27" s="28">
        <v>23</v>
      </c>
      <c r="B27" s="40" t="s">
        <v>35</v>
      </c>
      <c r="C27" s="30">
        <v>4.1787999999999998</v>
      </c>
      <c r="D27" s="38">
        <v>33.910145484842658</v>
      </c>
      <c r="E27" s="39">
        <v>0.25771714464106465</v>
      </c>
      <c r="F27" s="22"/>
      <c r="G27" s="28">
        <v>23</v>
      </c>
      <c r="H27" s="37" t="s">
        <v>13</v>
      </c>
      <c r="I27" s="30">
        <v>4.6108000000000002</v>
      </c>
      <c r="J27" s="38">
        <v>-3.2279729673005066</v>
      </c>
      <c r="K27" s="39">
        <v>0.2606909406788458</v>
      </c>
      <c r="L27" s="22"/>
      <c r="M27" s="28">
        <v>23</v>
      </c>
      <c r="N27" s="29" t="s">
        <v>37</v>
      </c>
      <c r="O27" s="33">
        <v>4.2050000000000001</v>
      </c>
      <c r="P27" s="38">
        <v>10.185257972381628</v>
      </c>
      <c r="Q27" s="34">
        <v>0.25864959936068954</v>
      </c>
      <c r="R27" s="22"/>
      <c r="S27" s="28">
        <v>23</v>
      </c>
      <c r="T27" s="40" t="s">
        <v>36</v>
      </c>
      <c r="U27" s="41">
        <v>0.17627499999999999</v>
      </c>
    </row>
    <row r="28" spans="1:21" ht="22.5" customHeight="1">
      <c r="A28" s="28">
        <v>24</v>
      </c>
      <c r="B28" s="35" t="s">
        <v>37</v>
      </c>
      <c r="C28" s="42">
        <v>4.1299000000000001</v>
      </c>
      <c r="D28" s="38">
        <v>0.61393037249981275</v>
      </c>
      <c r="E28" s="39">
        <v>0.25470135820166867</v>
      </c>
      <c r="F28" s="22"/>
      <c r="G28" s="28">
        <v>24</v>
      </c>
      <c r="H28" s="35" t="s">
        <v>35</v>
      </c>
      <c r="I28" s="42">
        <v>4.1787999999999998</v>
      </c>
      <c r="J28" s="38">
        <v>33.910145484842658</v>
      </c>
      <c r="K28" s="39">
        <v>0.23626600653005136</v>
      </c>
      <c r="L28" s="22"/>
      <c r="M28" s="28">
        <v>24</v>
      </c>
      <c r="N28" s="29" t="s">
        <v>35</v>
      </c>
      <c r="O28" s="33">
        <v>4.1787999999999998</v>
      </c>
      <c r="P28" s="38">
        <v>33.910145484842658</v>
      </c>
      <c r="Q28" s="34">
        <v>0.25703803705313899</v>
      </c>
      <c r="R28" s="22"/>
      <c r="S28" s="28">
        <v>24</v>
      </c>
      <c r="T28" s="40" t="s">
        <v>38</v>
      </c>
      <c r="U28" s="41">
        <v>0.17432300000000001</v>
      </c>
    </row>
    <row r="29" spans="1:21" ht="22.5" customHeight="1">
      <c r="A29" s="28">
        <v>25</v>
      </c>
      <c r="B29" s="43" t="s">
        <v>36</v>
      </c>
      <c r="C29" s="42">
        <v>3.2544</v>
      </c>
      <c r="D29" s="31">
        <v>-11.50269211943221</v>
      </c>
      <c r="E29" s="32">
        <v>0.20070706315685863</v>
      </c>
      <c r="F29" s="22"/>
      <c r="G29" s="28">
        <v>25</v>
      </c>
      <c r="H29" s="43" t="s">
        <v>36</v>
      </c>
      <c r="I29" s="42">
        <v>3.2544</v>
      </c>
      <c r="J29" s="31">
        <v>-11.50269211943221</v>
      </c>
      <c r="K29" s="32">
        <v>0.18400117058758475</v>
      </c>
      <c r="L29" s="22"/>
      <c r="M29" s="28">
        <v>25</v>
      </c>
      <c r="N29" s="29" t="s">
        <v>36</v>
      </c>
      <c r="O29" s="33">
        <v>3.2544</v>
      </c>
      <c r="P29" s="31">
        <v>-11.50269211943221</v>
      </c>
      <c r="Q29" s="34">
        <v>0.20017818220200428</v>
      </c>
      <c r="R29" s="22"/>
      <c r="S29" s="28">
        <v>25</v>
      </c>
      <c r="T29" s="35" t="s">
        <v>12</v>
      </c>
      <c r="U29" s="36">
        <v>0.16713</v>
      </c>
    </row>
    <row r="30" spans="1:21" ht="22.5" customHeight="1">
      <c r="A30" s="28">
        <v>26</v>
      </c>
      <c r="B30" s="29" t="s">
        <v>39</v>
      </c>
      <c r="C30" s="30">
        <v>2.9914000000000001</v>
      </c>
      <c r="D30" s="31">
        <v>-3.2535575679172064</v>
      </c>
      <c r="E30" s="32">
        <v>0.18448718925990257</v>
      </c>
      <c r="F30" s="22"/>
      <c r="G30" s="28">
        <v>26</v>
      </c>
      <c r="H30" s="29" t="s">
        <v>39</v>
      </c>
      <c r="I30" s="30">
        <v>2.9914000000000001</v>
      </c>
      <c r="J30" s="31">
        <v>-3.2535575679172064</v>
      </c>
      <c r="K30" s="32">
        <v>0.16913136114051777</v>
      </c>
      <c r="L30" s="22"/>
      <c r="M30" s="28">
        <v>26</v>
      </c>
      <c r="N30" s="29" t="s">
        <v>39</v>
      </c>
      <c r="O30" s="33">
        <v>2.9914000000000001</v>
      </c>
      <c r="P30" s="31">
        <v>-3.2535575679172064</v>
      </c>
      <c r="Q30" s="34">
        <v>0.1840010491147602</v>
      </c>
      <c r="R30" s="22"/>
      <c r="S30" s="28">
        <v>26</v>
      </c>
      <c r="T30" s="35" t="s">
        <v>34</v>
      </c>
      <c r="U30" s="36">
        <v>0.14363200000000001</v>
      </c>
    </row>
    <row r="31" spans="1:21" ht="22.5" customHeight="1">
      <c r="A31" s="28">
        <v>27</v>
      </c>
      <c r="B31" s="29" t="s">
        <v>40</v>
      </c>
      <c r="C31" s="30">
        <v>1.4119999999999999</v>
      </c>
      <c r="D31" s="31">
        <v>21.965967003541497</v>
      </c>
      <c r="E31" s="32">
        <v>8.7081604344113925E-2</v>
      </c>
      <c r="F31" s="22"/>
      <c r="G31" s="28">
        <v>27</v>
      </c>
      <c r="H31" s="29" t="s">
        <v>40</v>
      </c>
      <c r="I31" s="30">
        <v>1.4119999999999999</v>
      </c>
      <c r="J31" s="31">
        <v>21.965967003541497</v>
      </c>
      <c r="K31" s="32">
        <v>7.9833349578929957E-2</v>
      </c>
      <c r="L31" s="22"/>
      <c r="M31" s="28">
        <v>27</v>
      </c>
      <c r="N31" s="29" t="s">
        <v>40</v>
      </c>
      <c r="O31" s="33">
        <v>1.4119999999999999</v>
      </c>
      <c r="P31" s="31">
        <v>21.965967003541497</v>
      </c>
      <c r="Q31" s="34">
        <v>8.6852136574861738E-2</v>
      </c>
      <c r="R31" s="22"/>
      <c r="S31" s="28">
        <v>27</v>
      </c>
      <c r="T31" s="35" t="s">
        <v>40</v>
      </c>
      <c r="U31" s="36">
        <v>0.13769700000000001</v>
      </c>
    </row>
    <row r="32" spans="1:21" ht="22.5" customHeight="1">
      <c r="A32" s="28">
        <v>28</v>
      </c>
      <c r="B32" s="29" t="s">
        <v>38</v>
      </c>
      <c r="C32" s="30">
        <v>0.9073</v>
      </c>
      <c r="D32" s="31">
        <v>3.4077957602006035</v>
      </c>
      <c r="E32" s="32">
        <v>5.5955481318282284E-2</v>
      </c>
      <c r="F32" s="22"/>
      <c r="G32" s="28">
        <v>28</v>
      </c>
      <c r="H32" s="29" t="s">
        <v>38</v>
      </c>
      <c r="I32" s="30">
        <v>0.91680000000000006</v>
      </c>
      <c r="J32" s="31">
        <v>4.4905402325051424</v>
      </c>
      <c r="K32" s="32">
        <v>5.1835138026885968E-2</v>
      </c>
      <c r="L32" s="22"/>
      <c r="M32" s="28">
        <v>28</v>
      </c>
      <c r="N32" s="29" t="s">
        <v>38</v>
      </c>
      <c r="O32" s="33">
        <v>0.9073</v>
      </c>
      <c r="P32" s="31">
        <v>3.4077957602006035</v>
      </c>
      <c r="Q32" s="34">
        <v>5.5808033650405146E-2</v>
      </c>
      <c r="R32" s="22"/>
      <c r="S32" s="28">
        <v>28</v>
      </c>
      <c r="T32" s="35" t="s">
        <v>30</v>
      </c>
      <c r="U32" s="36">
        <v>0.13448099999999999</v>
      </c>
    </row>
    <row r="33" spans="1:23" ht="22.5" customHeight="1">
      <c r="A33" s="44">
        <v>29</v>
      </c>
      <c r="B33" s="50" t="s">
        <v>33</v>
      </c>
      <c r="C33" s="30">
        <v>0.57899999999999996</v>
      </c>
      <c r="D33" s="46">
        <v>-5.731032237056338</v>
      </c>
      <c r="E33" s="47">
        <v>3.5708391583032552E-2</v>
      </c>
      <c r="F33" s="22"/>
      <c r="G33" s="44">
        <v>29</v>
      </c>
      <c r="H33" s="50" t="s">
        <v>33</v>
      </c>
      <c r="I33" s="30">
        <v>0.57899999999999996</v>
      </c>
      <c r="J33" s="46">
        <v>-5.731032237056338</v>
      </c>
      <c r="K33" s="47">
        <v>3.2736196463314764E-2</v>
      </c>
      <c r="L33" s="22"/>
      <c r="M33" s="44">
        <v>29</v>
      </c>
      <c r="N33" s="45" t="s">
        <v>33</v>
      </c>
      <c r="O33" s="48">
        <v>0.57899999999999996</v>
      </c>
      <c r="P33" s="46">
        <v>-5.731032237056338</v>
      </c>
      <c r="Q33" s="49">
        <v>3.5614296796632403E-2</v>
      </c>
      <c r="R33" s="22"/>
      <c r="S33" s="44">
        <v>29</v>
      </c>
      <c r="T33" s="50" t="s">
        <v>39</v>
      </c>
      <c r="U33" s="51">
        <v>0.12634300000000001</v>
      </c>
    </row>
    <row r="34" spans="1:23" ht="22.5" customHeight="1" thickBot="1">
      <c r="A34" s="52">
        <v>30</v>
      </c>
      <c r="B34" s="53" t="s">
        <v>41</v>
      </c>
      <c r="C34" s="54">
        <v>1621.4676000000002</v>
      </c>
      <c r="D34" s="55">
        <v>6.8717291505831364</v>
      </c>
      <c r="E34" s="56">
        <v>100</v>
      </c>
      <c r="F34" s="22"/>
      <c r="G34" s="52">
        <v>30</v>
      </c>
      <c r="H34" s="53" t="s">
        <v>41</v>
      </c>
      <c r="I34" s="54">
        <v>1768.6844000000001</v>
      </c>
      <c r="J34" s="55">
        <v>9.6862079803296055</v>
      </c>
      <c r="K34" s="56">
        <v>100</v>
      </c>
      <c r="L34" s="22"/>
      <c r="M34" s="52">
        <v>30</v>
      </c>
      <c r="N34" s="53" t="s">
        <v>41</v>
      </c>
      <c r="O34" s="57">
        <v>1625.7516000000001</v>
      </c>
      <c r="P34" s="55">
        <v>10.957422899255405</v>
      </c>
      <c r="Q34" s="58">
        <v>100</v>
      </c>
      <c r="R34" s="22"/>
      <c r="S34" s="59">
        <v>30</v>
      </c>
      <c r="T34" s="6" t="s">
        <v>41</v>
      </c>
      <c r="U34" s="60">
        <v>0.33</v>
      </c>
    </row>
    <row r="35" spans="1:23" ht="22" customHeight="1" thickTop="1">
      <c r="A35" s="61" t="s">
        <v>42</v>
      </c>
      <c r="B35" s="62" t="s">
        <v>43</v>
      </c>
      <c r="C35" s="63">
        <v>195.678</v>
      </c>
      <c r="D35" s="63">
        <v>31.000016736681779</v>
      </c>
      <c r="E35" s="64"/>
      <c r="F35" s="65"/>
      <c r="G35" s="61" t="s">
        <v>42</v>
      </c>
      <c r="H35" s="62" t="s">
        <v>43</v>
      </c>
      <c r="I35" s="63">
        <v>242.28040000000001</v>
      </c>
      <c r="J35" s="63">
        <v>34.059738045004124</v>
      </c>
      <c r="K35" s="64"/>
      <c r="L35" s="65"/>
      <c r="M35" s="61" t="s">
        <v>42</v>
      </c>
      <c r="N35" s="62" t="s">
        <v>43</v>
      </c>
      <c r="O35" s="63">
        <v>210.55889999999999</v>
      </c>
      <c r="P35" s="63">
        <v>37.921188790438734</v>
      </c>
      <c r="Q35" s="64"/>
      <c r="R35" s="66"/>
      <c r="S35" s="22"/>
      <c r="V35" s="67"/>
      <c r="W35" s="67"/>
    </row>
    <row r="36" spans="1:23" ht="15.75" customHeight="1">
      <c r="C36" s="68"/>
      <c r="D36" s="68"/>
      <c r="E36" s="68"/>
      <c r="F36" s="22"/>
      <c r="I36" s="68"/>
      <c r="J36" s="68"/>
      <c r="K36" s="68"/>
      <c r="L36" s="22"/>
      <c r="O36" s="68"/>
      <c r="P36" s="68"/>
      <c r="Q36" s="69"/>
      <c r="R36" s="22"/>
      <c r="U36" s="67"/>
    </row>
    <row r="37" spans="1:23" ht="18" customHeight="1">
      <c r="A37" s="70" t="s">
        <v>44</v>
      </c>
      <c r="G37" s="70"/>
    </row>
    <row r="38" spans="1:23" ht="18" customHeight="1">
      <c r="A38" s="70" t="s">
        <v>90</v>
      </c>
      <c r="G38" s="70"/>
    </row>
  </sheetData>
  <mergeCells count="5">
    <mergeCell ref="A1:U1"/>
    <mergeCell ref="A2:E2"/>
    <mergeCell ref="G2:K2"/>
    <mergeCell ref="M2:Q2"/>
    <mergeCell ref="S2:U2"/>
  </mergeCells>
  <phoneticPr fontId="4"/>
  <printOptions horizontalCentered="1"/>
  <pageMargins left="0.39370078740157483" right="0.39370078740157483" top="0.62992125984251968" bottom="0.27559055118110237" header="0.51181102362204722" footer="0.19685039370078741"/>
  <pageSetup paperSize="9" scale="55" orientation="landscape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AE382-C668-48B4-B855-6CCDBC38379D}">
  <sheetPr>
    <pageSetUpPr fitToPage="1"/>
  </sheetPr>
  <dimension ref="A1:W39"/>
  <sheetViews>
    <sheetView zoomScale="80" zoomScaleNormal="80" workbookViewId="0">
      <selection sqref="A1:U1"/>
    </sheetView>
  </sheetViews>
  <sheetFormatPr defaultColWidth="7.69140625" defaultRowHeight="15.5"/>
  <cols>
    <col min="1" max="1" width="7.3046875" style="3" customWidth="1"/>
    <col min="2" max="2" width="17.4609375" style="3" customWidth="1"/>
    <col min="3" max="3" width="13.23046875" style="3" customWidth="1"/>
    <col min="4" max="5" width="10.69140625" style="3" customWidth="1"/>
    <col min="6" max="6" width="3.84375" style="3" customWidth="1"/>
    <col min="7" max="7" width="7.3046875" style="3" customWidth="1"/>
    <col min="8" max="8" width="17.4609375" style="3" customWidth="1"/>
    <col min="9" max="9" width="13.23046875" style="3" customWidth="1"/>
    <col min="10" max="11" width="10.69140625" style="3" customWidth="1"/>
    <col min="12" max="12" width="3.84375" style="3" customWidth="1"/>
    <col min="13" max="13" width="7.3046875" style="3" customWidth="1"/>
    <col min="14" max="14" width="17.4609375" style="3" customWidth="1"/>
    <col min="15" max="15" width="13.23046875" style="3" customWidth="1"/>
    <col min="16" max="17" width="10.69140625" style="3" customWidth="1"/>
    <col min="18" max="18" width="3.84375" style="3" customWidth="1"/>
    <col min="19" max="19" width="7.3046875" style="3" customWidth="1"/>
    <col min="20" max="20" width="17.4609375" style="3" customWidth="1"/>
    <col min="21" max="21" width="10.4609375" style="3" customWidth="1"/>
    <col min="22" max="16384" width="7.69140625" style="3"/>
  </cols>
  <sheetData>
    <row r="1" spans="1:21" ht="44.25" customHeight="1">
      <c r="A1" s="281" t="s">
        <v>91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</row>
    <row r="2" spans="1:21" ht="35.25" customHeight="1">
      <c r="A2" s="282" t="s">
        <v>1</v>
      </c>
      <c r="B2" s="283"/>
      <c r="C2" s="283"/>
      <c r="D2" s="283"/>
      <c r="E2" s="284"/>
      <c r="G2" s="282" t="s">
        <v>2</v>
      </c>
      <c r="H2" s="283"/>
      <c r="I2" s="283"/>
      <c r="J2" s="283"/>
      <c r="K2" s="284"/>
      <c r="M2" s="282" t="s">
        <v>3</v>
      </c>
      <c r="N2" s="285"/>
      <c r="O2" s="285"/>
      <c r="P2" s="285"/>
      <c r="Q2" s="286"/>
      <c r="S2" s="287" t="s">
        <v>4</v>
      </c>
      <c r="T2" s="285"/>
      <c r="U2" s="286"/>
    </row>
    <row r="3" spans="1:21" ht="47.25" customHeight="1">
      <c r="A3" s="6" t="s">
        <v>5</v>
      </c>
      <c r="B3" s="6" t="s">
        <v>6</v>
      </c>
      <c r="C3" s="4" t="s">
        <v>7</v>
      </c>
      <c r="D3" s="7" t="s">
        <v>8</v>
      </c>
      <c r="E3" s="7" t="s">
        <v>9</v>
      </c>
      <c r="F3" s="8"/>
      <c r="G3" s="6" t="s">
        <v>5</v>
      </c>
      <c r="H3" s="6" t="s">
        <v>6</v>
      </c>
      <c r="I3" s="4" t="s">
        <v>7</v>
      </c>
      <c r="J3" s="7" t="s">
        <v>8</v>
      </c>
      <c r="K3" s="7" t="s">
        <v>9</v>
      </c>
      <c r="L3" s="8"/>
      <c r="M3" s="6" t="s">
        <v>5</v>
      </c>
      <c r="N3" s="6" t="s">
        <v>6</v>
      </c>
      <c r="O3" s="4" t="s">
        <v>7</v>
      </c>
      <c r="P3" s="7" t="s">
        <v>10</v>
      </c>
      <c r="Q3" s="7" t="s">
        <v>9</v>
      </c>
      <c r="R3" s="8"/>
      <c r="S3" s="6" t="s">
        <v>5</v>
      </c>
      <c r="T3" s="6" t="s">
        <v>6</v>
      </c>
      <c r="U3" s="9" t="s">
        <v>11</v>
      </c>
    </row>
    <row r="4" spans="1:21" ht="6.75" customHeight="1">
      <c r="A4" s="5"/>
      <c r="B4" s="10"/>
      <c r="C4" s="11"/>
      <c r="D4" s="12"/>
      <c r="E4" s="12"/>
      <c r="F4" s="13"/>
      <c r="G4" s="5"/>
      <c r="H4" s="10"/>
      <c r="I4" s="11"/>
      <c r="J4" s="12"/>
      <c r="K4" s="12"/>
      <c r="L4" s="13"/>
      <c r="M4" s="5"/>
      <c r="N4" s="14"/>
      <c r="O4" s="15"/>
      <c r="P4" s="16"/>
      <c r="Q4" s="16"/>
      <c r="R4" s="13"/>
      <c r="S4" s="10"/>
      <c r="T4" s="14"/>
      <c r="U4" s="15"/>
    </row>
    <row r="5" spans="1:21" ht="22.5" customHeight="1">
      <c r="A5" s="17">
        <v>1</v>
      </c>
      <c r="B5" s="18" t="s">
        <v>12</v>
      </c>
      <c r="C5" s="19">
        <v>478.048</v>
      </c>
      <c r="D5" s="20">
        <v>34.372564214782273</v>
      </c>
      <c r="E5" s="21">
        <v>25.711160884880695</v>
      </c>
      <c r="F5" s="22"/>
      <c r="G5" s="17">
        <v>1</v>
      </c>
      <c r="H5" s="18" t="s">
        <v>12</v>
      </c>
      <c r="I5" s="19">
        <v>482.51959999999997</v>
      </c>
      <c r="J5" s="20">
        <v>33.897242134099379</v>
      </c>
      <c r="K5" s="21">
        <v>24.192152795541645</v>
      </c>
      <c r="L5" s="22"/>
      <c r="M5" s="17">
        <v>1</v>
      </c>
      <c r="N5" s="23" t="s">
        <v>12</v>
      </c>
      <c r="O5" s="24">
        <v>475.28160000000003</v>
      </c>
      <c r="P5" s="20">
        <v>34.273956031134226</v>
      </c>
      <c r="Q5" s="25">
        <v>25.71983419615994</v>
      </c>
      <c r="R5" s="22"/>
      <c r="S5" s="26">
        <v>1</v>
      </c>
      <c r="T5" s="18" t="s">
        <v>13</v>
      </c>
      <c r="U5" s="27">
        <v>0.98785199999999995</v>
      </c>
    </row>
    <row r="6" spans="1:21" ht="22.5" customHeight="1">
      <c r="A6" s="28">
        <v>2</v>
      </c>
      <c r="B6" s="29" t="s">
        <v>14</v>
      </c>
      <c r="C6" s="30">
        <v>332.72390000000001</v>
      </c>
      <c r="D6" s="31">
        <v>15.899850494010698</v>
      </c>
      <c r="E6" s="32">
        <v>17.895102004704455</v>
      </c>
      <c r="F6" s="22"/>
      <c r="G6" s="28">
        <v>2</v>
      </c>
      <c r="H6" s="29" t="s">
        <v>14</v>
      </c>
      <c r="I6" s="30">
        <v>361.59019999999998</v>
      </c>
      <c r="J6" s="31">
        <v>11.361180953272603</v>
      </c>
      <c r="K6" s="32">
        <v>18.129098523190482</v>
      </c>
      <c r="L6" s="22"/>
      <c r="M6" s="28">
        <v>2</v>
      </c>
      <c r="N6" s="29" t="s">
        <v>14</v>
      </c>
      <c r="O6" s="33">
        <v>324.5557</v>
      </c>
      <c r="P6" s="31">
        <v>10.692869601280742</v>
      </c>
      <c r="Q6" s="34">
        <v>17.563311500842083</v>
      </c>
      <c r="R6" s="22"/>
      <c r="S6" s="28">
        <v>2</v>
      </c>
      <c r="T6" s="35" t="s">
        <v>15</v>
      </c>
      <c r="U6" s="36">
        <v>0.92620400000000003</v>
      </c>
    </row>
    <row r="7" spans="1:21" ht="22.5" customHeight="1">
      <c r="A7" s="28">
        <v>3</v>
      </c>
      <c r="B7" s="35" t="s">
        <v>18</v>
      </c>
      <c r="C7" s="30">
        <v>176.34139999999999</v>
      </c>
      <c r="D7" s="31">
        <v>8.4493780845927908</v>
      </c>
      <c r="E7" s="32">
        <v>9.4842821349845625</v>
      </c>
      <c r="F7" s="22"/>
      <c r="G7" s="28">
        <v>3</v>
      </c>
      <c r="H7" s="29" t="s">
        <v>18</v>
      </c>
      <c r="I7" s="30">
        <v>219.5129</v>
      </c>
      <c r="J7" s="31">
        <v>8.1129706762647711</v>
      </c>
      <c r="K7" s="32">
        <v>11.005749025308928</v>
      </c>
      <c r="L7" s="22"/>
      <c r="M7" s="28">
        <v>3</v>
      </c>
      <c r="N7" s="29" t="s">
        <v>19</v>
      </c>
      <c r="O7" s="33">
        <v>167.21919999999997</v>
      </c>
      <c r="P7" s="31">
        <v>4.4262399504406931</v>
      </c>
      <c r="Q7" s="34">
        <v>9.0490565980557793</v>
      </c>
      <c r="R7" s="22"/>
      <c r="S7" s="28">
        <v>3</v>
      </c>
      <c r="T7" s="35" t="s">
        <v>17</v>
      </c>
      <c r="U7" s="36">
        <v>0.90676199999999996</v>
      </c>
    </row>
    <row r="8" spans="1:21" ht="22.5" customHeight="1">
      <c r="A8" s="28">
        <v>4</v>
      </c>
      <c r="B8" s="29" t="s">
        <v>16</v>
      </c>
      <c r="C8" s="30">
        <v>157.12010000000001</v>
      </c>
      <c r="D8" s="31">
        <v>-15.38211317312026</v>
      </c>
      <c r="E8" s="32">
        <v>8.4504906815812291</v>
      </c>
      <c r="F8" s="22"/>
      <c r="G8" s="28">
        <v>4</v>
      </c>
      <c r="H8" s="35" t="s">
        <v>19</v>
      </c>
      <c r="I8" s="30">
        <v>193.6995</v>
      </c>
      <c r="J8" s="31">
        <v>4.0450924107584063</v>
      </c>
      <c r="K8" s="32">
        <v>9.7115389725516206</v>
      </c>
      <c r="L8" s="22"/>
      <c r="M8" s="28">
        <v>4</v>
      </c>
      <c r="N8" s="29" t="s">
        <v>16</v>
      </c>
      <c r="O8" s="33">
        <v>162.77780000000001</v>
      </c>
      <c r="P8" s="31">
        <v>-15.455168247943352</v>
      </c>
      <c r="Q8" s="34">
        <v>8.8087105135475134</v>
      </c>
      <c r="R8" s="22"/>
      <c r="S8" s="28">
        <v>4</v>
      </c>
      <c r="T8" s="35" t="s">
        <v>14</v>
      </c>
      <c r="U8" s="36">
        <v>0.76499499999999998</v>
      </c>
    </row>
    <row r="9" spans="1:21" ht="22.5" customHeight="1">
      <c r="A9" s="28">
        <v>5</v>
      </c>
      <c r="B9" s="29" t="s">
        <v>19</v>
      </c>
      <c r="C9" s="30">
        <v>155.05620000000002</v>
      </c>
      <c r="D9" s="31">
        <v>9.7766324240514848</v>
      </c>
      <c r="E9" s="32">
        <v>8.3394866297908106</v>
      </c>
      <c r="F9" s="22"/>
      <c r="G9" s="28">
        <v>5</v>
      </c>
      <c r="H9" s="29" t="s">
        <v>16</v>
      </c>
      <c r="I9" s="30">
        <v>164.89950000000002</v>
      </c>
      <c r="J9" s="31">
        <v>-15.260025067486424</v>
      </c>
      <c r="K9" s="32">
        <v>8.2675893371138081</v>
      </c>
      <c r="L9" s="22"/>
      <c r="M9" s="28">
        <v>5</v>
      </c>
      <c r="N9" s="29" t="s">
        <v>18</v>
      </c>
      <c r="O9" s="33">
        <v>157.65270000000001</v>
      </c>
      <c r="P9" s="31">
        <v>15.410411868657661</v>
      </c>
      <c r="Q9" s="34">
        <v>8.5313660461018159</v>
      </c>
      <c r="R9" s="22"/>
      <c r="S9" s="28">
        <v>5</v>
      </c>
      <c r="T9" s="35" t="s">
        <v>20</v>
      </c>
      <c r="U9" s="36">
        <v>0.71077500000000005</v>
      </c>
    </row>
    <row r="10" spans="1:21" ht="22.5" customHeight="1">
      <c r="A10" s="28">
        <v>6</v>
      </c>
      <c r="B10" s="29" t="s">
        <v>22</v>
      </c>
      <c r="C10" s="30">
        <v>63.0274</v>
      </c>
      <c r="D10" s="31">
        <v>24.765473595860374</v>
      </c>
      <c r="E10" s="32">
        <v>3.3898429060590765</v>
      </c>
      <c r="F10" s="22"/>
      <c r="G10" s="28">
        <v>6</v>
      </c>
      <c r="H10" s="35" t="s">
        <v>23</v>
      </c>
      <c r="I10" s="30">
        <v>65.511700000000005</v>
      </c>
      <c r="J10" s="31">
        <v>45.803500884680027</v>
      </c>
      <c r="K10" s="32">
        <v>3.2845692823580337</v>
      </c>
      <c r="L10" s="22"/>
      <c r="M10" s="28">
        <v>6</v>
      </c>
      <c r="N10" s="29" t="s">
        <v>23</v>
      </c>
      <c r="O10" s="33">
        <v>62.717600000000004</v>
      </c>
      <c r="P10" s="31">
        <v>42.673918928448757</v>
      </c>
      <c r="Q10" s="34">
        <v>3.3939590196234839</v>
      </c>
      <c r="R10" s="22"/>
      <c r="S10" s="28">
        <v>6</v>
      </c>
      <c r="T10" s="35" t="s">
        <v>21</v>
      </c>
      <c r="U10" s="36">
        <v>0.52365899999999999</v>
      </c>
    </row>
    <row r="11" spans="1:21" ht="22.5" customHeight="1">
      <c r="A11" s="28">
        <v>7</v>
      </c>
      <c r="B11" s="35" t="s">
        <v>23</v>
      </c>
      <c r="C11" s="30">
        <v>60.851300000000002</v>
      </c>
      <c r="D11" s="31">
        <v>43.234126890720695</v>
      </c>
      <c r="E11" s="32">
        <v>3.2728043300131802</v>
      </c>
      <c r="F11" s="22"/>
      <c r="G11" s="28">
        <v>7</v>
      </c>
      <c r="H11" s="29" t="s">
        <v>22</v>
      </c>
      <c r="I11" s="30">
        <v>63.522799999999997</v>
      </c>
      <c r="J11" s="31">
        <v>25.183125459414811</v>
      </c>
      <c r="K11" s="32">
        <v>3.184851524374622</v>
      </c>
      <c r="L11" s="22"/>
      <c r="M11" s="28">
        <v>7</v>
      </c>
      <c r="N11" s="29" t="s">
        <v>22</v>
      </c>
      <c r="O11" s="33">
        <v>62.576899999999995</v>
      </c>
      <c r="P11" s="31">
        <v>28.472237905088416</v>
      </c>
      <c r="Q11" s="34">
        <v>3.3863450478825206</v>
      </c>
      <c r="R11" s="22"/>
      <c r="S11" s="28">
        <v>7</v>
      </c>
      <c r="T11" s="35" t="s">
        <v>19</v>
      </c>
      <c r="U11" s="36">
        <v>0.50964600000000004</v>
      </c>
    </row>
    <row r="12" spans="1:21" ht="22.5" customHeight="1">
      <c r="A12" s="28">
        <v>8</v>
      </c>
      <c r="B12" s="29" t="s">
        <v>17</v>
      </c>
      <c r="C12" s="30">
        <v>59.341700000000003</v>
      </c>
      <c r="D12" s="31">
        <v>-6.5281903783814403</v>
      </c>
      <c r="E12" s="32">
        <v>3.1916125491212699</v>
      </c>
      <c r="F12" s="22"/>
      <c r="G12" s="28">
        <v>8</v>
      </c>
      <c r="H12" s="29" t="s">
        <v>17</v>
      </c>
      <c r="I12" s="30">
        <v>59.740299999999998</v>
      </c>
      <c r="J12" s="31">
        <v>-6.5727185575926192</v>
      </c>
      <c r="K12" s="32">
        <v>2.9952077918731104</v>
      </c>
      <c r="L12" s="22"/>
      <c r="M12" s="28">
        <v>8</v>
      </c>
      <c r="N12" s="29" t="s">
        <v>17</v>
      </c>
      <c r="O12" s="33">
        <v>59.341700000000003</v>
      </c>
      <c r="P12" s="31">
        <v>-6.5242149534918568</v>
      </c>
      <c r="Q12" s="34">
        <v>3.2112724012843423</v>
      </c>
      <c r="R12" s="22"/>
      <c r="S12" s="28">
        <v>8</v>
      </c>
      <c r="T12" s="35" t="s">
        <v>16</v>
      </c>
      <c r="U12" s="36">
        <v>0.50391699999999995</v>
      </c>
    </row>
    <row r="13" spans="1:21" ht="22.5" customHeight="1">
      <c r="A13" s="28">
        <v>9</v>
      </c>
      <c r="B13" s="29" t="s">
        <v>21</v>
      </c>
      <c r="C13" s="30">
        <v>52.875399999999999</v>
      </c>
      <c r="D13" s="31">
        <v>-1.3323530399668524</v>
      </c>
      <c r="E13" s="32">
        <v>2.8438314065792989</v>
      </c>
      <c r="F13" s="22"/>
      <c r="G13" s="28">
        <v>9</v>
      </c>
      <c r="H13" s="29" t="s">
        <v>21</v>
      </c>
      <c r="I13" s="30">
        <v>53.178900000000006</v>
      </c>
      <c r="J13" s="31">
        <v>-1.7860968492594103</v>
      </c>
      <c r="K13" s="32">
        <v>2.666237960693886</v>
      </c>
      <c r="L13" s="22"/>
      <c r="M13" s="28">
        <v>9</v>
      </c>
      <c r="N13" s="29" t="s">
        <v>21</v>
      </c>
      <c r="O13" s="33">
        <v>52.658799999999999</v>
      </c>
      <c r="P13" s="31">
        <v>-1.2024457923778209</v>
      </c>
      <c r="Q13" s="34">
        <v>2.8496276838168093</v>
      </c>
      <c r="R13" s="22"/>
      <c r="S13" s="28">
        <v>9</v>
      </c>
      <c r="T13" s="35" t="s">
        <v>24</v>
      </c>
      <c r="U13" s="36">
        <v>0.499946</v>
      </c>
    </row>
    <row r="14" spans="1:21" ht="22.5" customHeight="1">
      <c r="A14" s="28">
        <v>10</v>
      </c>
      <c r="B14" s="29" t="s">
        <v>15</v>
      </c>
      <c r="C14" s="30">
        <v>46.729700000000001</v>
      </c>
      <c r="D14" s="31">
        <v>11.375482936060594</v>
      </c>
      <c r="E14" s="32">
        <v>2.5132932985855176</v>
      </c>
      <c r="F14" s="22"/>
      <c r="G14" s="28">
        <v>10</v>
      </c>
      <c r="H14" s="29" t="s">
        <v>15</v>
      </c>
      <c r="I14" s="30">
        <v>46.999200000000002</v>
      </c>
      <c r="J14" s="31">
        <v>11.150211425490264</v>
      </c>
      <c r="K14" s="32">
        <v>2.3564054758982245</v>
      </c>
      <c r="L14" s="22"/>
      <c r="M14" s="28">
        <v>10</v>
      </c>
      <c r="N14" s="29" t="s">
        <v>15</v>
      </c>
      <c r="O14" s="33">
        <v>46.729700000000001</v>
      </c>
      <c r="P14" s="31">
        <v>11.375482936060594</v>
      </c>
      <c r="Q14" s="34">
        <v>2.5287748064227507</v>
      </c>
      <c r="R14" s="22"/>
      <c r="S14" s="28">
        <v>10</v>
      </c>
      <c r="T14" s="35" t="s">
        <v>25</v>
      </c>
      <c r="U14" s="36">
        <v>0.47380100000000003</v>
      </c>
    </row>
    <row r="15" spans="1:21" ht="22.5" customHeight="1">
      <c r="A15" s="28">
        <v>11</v>
      </c>
      <c r="B15" s="29" t="s">
        <v>24</v>
      </c>
      <c r="C15" s="30">
        <v>39.120199999999997</v>
      </c>
      <c r="D15" s="31">
        <v>9.7999921411450313</v>
      </c>
      <c r="E15" s="32">
        <v>2.1040267003495665</v>
      </c>
      <c r="F15" s="22"/>
      <c r="G15" s="28">
        <v>11</v>
      </c>
      <c r="H15" s="29" t="s">
        <v>24</v>
      </c>
      <c r="I15" s="30">
        <v>39.568800000000003</v>
      </c>
      <c r="J15" s="31">
        <v>5.4279593729017748</v>
      </c>
      <c r="K15" s="32">
        <v>1.9838664699552686</v>
      </c>
      <c r="L15" s="22"/>
      <c r="M15" s="28">
        <v>11</v>
      </c>
      <c r="N15" s="29" t="s">
        <v>24</v>
      </c>
      <c r="O15" s="33">
        <v>39.113599999999998</v>
      </c>
      <c r="P15" s="31">
        <v>5.1209142070833842</v>
      </c>
      <c r="Q15" s="34">
        <v>2.1166300290499809</v>
      </c>
      <c r="R15" s="22"/>
      <c r="S15" s="28">
        <v>11</v>
      </c>
      <c r="T15" s="35" t="s">
        <v>26</v>
      </c>
      <c r="U15" s="36">
        <v>0.43250100000000002</v>
      </c>
    </row>
    <row r="16" spans="1:21" ht="22.5" customHeight="1">
      <c r="A16" s="28">
        <v>12</v>
      </c>
      <c r="B16" s="29" t="s">
        <v>27</v>
      </c>
      <c r="C16" s="30">
        <v>36.450299999999999</v>
      </c>
      <c r="D16" s="31">
        <v>22.028161658364141</v>
      </c>
      <c r="E16" s="32">
        <v>1.960429763542922</v>
      </c>
      <c r="F16" s="22"/>
      <c r="G16" s="28">
        <v>12</v>
      </c>
      <c r="H16" s="29" t="s">
        <v>27</v>
      </c>
      <c r="I16" s="30">
        <v>37.186500000000002</v>
      </c>
      <c r="J16" s="31">
        <v>22.34333052587251</v>
      </c>
      <c r="K16" s="32">
        <v>1.8644247610488971</v>
      </c>
      <c r="L16" s="22"/>
      <c r="M16" s="28">
        <v>12</v>
      </c>
      <c r="N16" s="29" t="s">
        <v>28</v>
      </c>
      <c r="O16" s="33">
        <v>35.464399999999998</v>
      </c>
      <c r="P16" s="31">
        <v>23.622749898911017</v>
      </c>
      <c r="Q16" s="34">
        <v>1.9191537982246623</v>
      </c>
      <c r="R16" s="22"/>
      <c r="S16" s="28">
        <v>12</v>
      </c>
      <c r="T16" s="35" t="s">
        <v>18</v>
      </c>
      <c r="U16" s="36">
        <v>0.34390300000000001</v>
      </c>
    </row>
    <row r="17" spans="1:21" ht="22.5" customHeight="1">
      <c r="A17" s="28">
        <v>13</v>
      </c>
      <c r="B17" s="29" t="s">
        <v>28</v>
      </c>
      <c r="C17" s="30">
        <v>35.464399999999998</v>
      </c>
      <c r="D17" s="31">
        <v>23.622749898911017</v>
      </c>
      <c r="E17" s="32">
        <v>1.907404474207115</v>
      </c>
      <c r="F17" s="22"/>
      <c r="G17" s="28">
        <v>13</v>
      </c>
      <c r="H17" s="29" t="s">
        <v>28</v>
      </c>
      <c r="I17" s="30">
        <v>35.594699999999996</v>
      </c>
      <c r="J17" s="31">
        <v>24.07695310866017</v>
      </c>
      <c r="K17" s="32">
        <v>1.7846164614068862</v>
      </c>
      <c r="L17" s="22"/>
      <c r="M17" s="28">
        <v>13</v>
      </c>
      <c r="N17" s="29" t="s">
        <v>27</v>
      </c>
      <c r="O17" s="33">
        <v>33.584800000000001</v>
      </c>
      <c r="P17" s="31">
        <v>22.604927590197391</v>
      </c>
      <c r="Q17" s="34">
        <v>1.8174393612359334</v>
      </c>
      <c r="R17" s="22"/>
      <c r="S17" s="28">
        <v>13</v>
      </c>
      <c r="T17" s="35" t="s">
        <v>22</v>
      </c>
      <c r="U17" s="36">
        <v>0.31916299999999997</v>
      </c>
    </row>
    <row r="18" spans="1:21" ht="22.5" customHeight="1">
      <c r="A18" s="28">
        <v>14</v>
      </c>
      <c r="B18" s="29" t="s">
        <v>20</v>
      </c>
      <c r="C18" s="30">
        <v>29.21</v>
      </c>
      <c r="D18" s="31">
        <v>10.162396192401399</v>
      </c>
      <c r="E18" s="32">
        <v>1.5710200846930957</v>
      </c>
      <c r="G18" s="28">
        <v>14</v>
      </c>
      <c r="H18" s="29" t="s">
        <v>30</v>
      </c>
      <c r="I18" s="30">
        <v>31.565200000000001</v>
      </c>
      <c r="J18" s="31">
        <v>30.2296797191199</v>
      </c>
      <c r="K18" s="32">
        <v>1.5825888552958907</v>
      </c>
      <c r="M18" s="28">
        <v>14</v>
      </c>
      <c r="N18" s="29" t="s">
        <v>30</v>
      </c>
      <c r="O18" s="33">
        <v>29.9785</v>
      </c>
      <c r="P18" s="31">
        <v>30.751751149259839</v>
      </c>
      <c r="Q18" s="34">
        <v>1.6222846612399489</v>
      </c>
      <c r="R18" s="22"/>
      <c r="S18" s="28">
        <v>14</v>
      </c>
      <c r="T18" s="35" t="s">
        <v>31</v>
      </c>
      <c r="U18" s="36">
        <v>0.30826599999999998</v>
      </c>
    </row>
    <row r="19" spans="1:21" ht="22.5" customHeight="1">
      <c r="A19" s="28">
        <v>15</v>
      </c>
      <c r="B19" s="29" t="s">
        <v>30</v>
      </c>
      <c r="C19" s="30">
        <v>28.725100000000001</v>
      </c>
      <c r="D19" s="31">
        <v>27.665976302432878</v>
      </c>
      <c r="E19" s="32">
        <v>1.5449403983162497</v>
      </c>
      <c r="F19" s="22"/>
      <c r="G19" s="28">
        <v>15</v>
      </c>
      <c r="H19" s="29" t="s">
        <v>20</v>
      </c>
      <c r="I19" s="30">
        <v>29.6219</v>
      </c>
      <c r="J19" s="31">
        <v>10.786187396915992</v>
      </c>
      <c r="K19" s="32">
        <v>1.485157350901922</v>
      </c>
      <c r="L19" s="22"/>
      <c r="M19" s="28">
        <v>15</v>
      </c>
      <c r="N19" s="29" t="s">
        <v>20</v>
      </c>
      <c r="O19" s="33">
        <v>29.1374</v>
      </c>
      <c r="P19" s="31">
        <v>10.332997584120312</v>
      </c>
      <c r="Q19" s="34">
        <v>1.5767685871011849</v>
      </c>
      <c r="R19" s="22"/>
      <c r="S19" s="28">
        <v>15</v>
      </c>
      <c r="T19" s="35" t="s">
        <v>29</v>
      </c>
      <c r="U19" s="36">
        <v>0.301896</v>
      </c>
    </row>
    <row r="20" spans="1:21" ht="22.5" customHeight="1">
      <c r="A20" s="28">
        <v>16</v>
      </c>
      <c r="B20" s="29" t="s">
        <v>26</v>
      </c>
      <c r="C20" s="30">
        <v>26.155100000000001</v>
      </c>
      <c r="D20" s="31">
        <v>11.603188284590255</v>
      </c>
      <c r="E20" s="32">
        <v>1.4067164470098048</v>
      </c>
      <c r="F20" s="22"/>
      <c r="G20" s="28">
        <v>16</v>
      </c>
      <c r="H20" s="29" t="s">
        <v>26</v>
      </c>
      <c r="I20" s="30">
        <v>26.672699999999999</v>
      </c>
      <c r="J20" s="31">
        <v>11.542916884474646</v>
      </c>
      <c r="K20" s="32">
        <v>1.3372928972618805</v>
      </c>
      <c r="L20" s="22"/>
      <c r="M20" s="28">
        <v>16</v>
      </c>
      <c r="N20" s="29" t="s">
        <v>26</v>
      </c>
      <c r="O20" s="33">
        <v>26.491799999999998</v>
      </c>
      <c r="P20" s="31">
        <v>11.479645511239774</v>
      </c>
      <c r="Q20" s="34">
        <v>1.4336021077984711</v>
      </c>
      <c r="R20" s="22"/>
      <c r="S20" s="28">
        <v>16</v>
      </c>
      <c r="T20" s="35" t="s">
        <v>23</v>
      </c>
      <c r="U20" s="36">
        <v>0.28638200000000003</v>
      </c>
    </row>
    <row r="21" spans="1:21" ht="22.5" customHeight="1">
      <c r="A21" s="28">
        <v>17</v>
      </c>
      <c r="B21" s="29" t="s">
        <v>31</v>
      </c>
      <c r="C21" s="30">
        <v>14.6678</v>
      </c>
      <c r="D21" s="31">
        <v>15.190638865983436</v>
      </c>
      <c r="E21" s="32">
        <v>0.78888765485318013</v>
      </c>
      <c r="F21" s="22"/>
      <c r="G21" s="28">
        <v>17</v>
      </c>
      <c r="H21" s="29" t="s">
        <v>31</v>
      </c>
      <c r="I21" s="30">
        <v>15.042</v>
      </c>
      <c r="J21" s="31">
        <v>13.249311108099562</v>
      </c>
      <c r="K21" s="32">
        <v>0.75416286167554114</v>
      </c>
      <c r="L21" s="22"/>
      <c r="M21" s="28">
        <v>17</v>
      </c>
      <c r="N21" s="29" t="s">
        <v>25</v>
      </c>
      <c r="O21" s="33">
        <v>14.975999999999999</v>
      </c>
      <c r="P21" s="31">
        <v>17.193185641956646</v>
      </c>
      <c r="Q21" s="34">
        <v>0.81042530769483023</v>
      </c>
      <c r="R21" s="22"/>
      <c r="S21" s="28">
        <v>17</v>
      </c>
      <c r="T21" s="35" t="s">
        <v>35</v>
      </c>
      <c r="U21" s="36">
        <v>0.28066400000000002</v>
      </c>
    </row>
    <row r="22" spans="1:21" ht="22.5" customHeight="1">
      <c r="A22" s="28">
        <v>18</v>
      </c>
      <c r="B22" s="29" t="s">
        <v>25</v>
      </c>
      <c r="C22" s="30">
        <v>14.4122</v>
      </c>
      <c r="D22" s="31">
        <v>12.756519085880591</v>
      </c>
      <c r="E22" s="32">
        <v>0.77514055681663252</v>
      </c>
      <c r="F22" s="22"/>
      <c r="G22" s="28">
        <v>18</v>
      </c>
      <c r="H22" s="29" t="s">
        <v>25</v>
      </c>
      <c r="I22" s="30">
        <v>14.995200000000001</v>
      </c>
      <c r="J22" s="31">
        <v>17.518162368043637</v>
      </c>
      <c r="K22" s="32">
        <v>0.75181644351795474</v>
      </c>
      <c r="L22" s="22"/>
      <c r="M22" s="28">
        <v>18</v>
      </c>
      <c r="N22" s="29" t="s">
        <v>31</v>
      </c>
      <c r="O22" s="33">
        <v>14.921500000000002</v>
      </c>
      <c r="P22" s="31">
        <v>12.923610165130391</v>
      </c>
      <c r="Q22" s="32">
        <v>0.80747604358763436</v>
      </c>
      <c r="R22" s="22"/>
      <c r="S22" s="28">
        <v>18</v>
      </c>
      <c r="T22" s="35" t="s">
        <v>32</v>
      </c>
      <c r="U22" s="36">
        <v>0.280057</v>
      </c>
    </row>
    <row r="23" spans="1:21" ht="22.5" customHeight="1">
      <c r="A23" s="28">
        <v>19</v>
      </c>
      <c r="B23" s="35" t="s">
        <v>29</v>
      </c>
      <c r="C23" s="30">
        <v>11.548900000000001</v>
      </c>
      <c r="D23" s="31">
        <v>16.91655108879419</v>
      </c>
      <c r="E23" s="32">
        <v>0.62114186429688789</v>
      </c>
      <c r="F23" s="22"/>
      <c r="G23" s="28">
        <v>19</v>
      </c>
      <c r="H23" s="35" t="s">
        <v>29</v>
      </c>
      <c r="I23" s="30">
        <v>11.548900000000001</v>
      </c>
      <c r="J23" s="31">
        <v>16.91655108879419</v>
      </c>
      <c r="K23" s="32">
        <v>0.57902881752457502</v>
      </c>
      <c r="L23" s="22"/>
      <c r="M23" s="28">
        <v>19</v>
      </c>
      <c r="N23" s="29" t="s">
        <v>29</v>
      </c>
      <c r="O23" s="33">
        <v>11.548900000000001</v>
      </c>
      <c r="P23" s="31">
        <v>16.91655108879419</v>
      </c>
      <c r="Q23" s="34">
        <v>0.62496800454305734</v>
      </c>
      <c r="R23" s="22"/>
      <c r="S23" s="28">
        <v>19</v>
      </c>
      <c r="T23" s="35" t="s">
        <v>33</v>
      </c>
      <c r="U23" s="36">
        <v>0.27725499999999997</v>
      </c>
    </row>
    <row r="24" spans="1:21" ht="22.5" customHeight="1">
      <c r="A24" s="28">
        <v>20</v>
      </c>
      <c r="B24" s="29" t="s">
        <v>34</v>
      </c>
      <c r="C24" s="30">
        <v>9.8351000000000006</v>
      </c>
      <c r="D24" s="31">
        <v>18.602351522460054</v>
      </c>
      <c r="E24" s="32">
        <v>0.52896746439455888</v>
      </c>
      <c r="F24" s="22"/>
      <c r="G24" s="28">
        <v>20</v>
      </c>
      <c r="H24" s="29" t="s">
        <v>34</v>
      </c>
      <c r="I24" s="30">
        <v>9.952300000000001</v>
      </c>
      <c r="J24" s="31">
        <v>18.87033586546271</v>
      </c>
      <c r="K24" s="32">
        <v>0.49897985960999119</v>
      </c>
      <c r="L24" s="22"/>
      <c r="M24" s="28">
        <v>20</v>
      </c>
      <c r="N24" s="29" t="s">
        <v>34</v>
      </c>
      <c r="O24" s="33">
        <v>9.7122000000000011</v>
      </c>
      <c r="P24" s="31">
        <v>19.615739885460922</v>
      </c>
      <c r="Q24" s="34">
        <v>0.52557509838366256</v>
      </c>
      <c r="R24" s="22"/>
      <c r="S24" s="28">
        <v>20</v>
      </c>
      <c r="T24" s="35" t="s">
        <v>27</v>
      </c>
      <c r="U24" s="36">
        <v>0.25719999999999998</v>
      </c>
    </row>
    <row r="25" spans="1:21" ht="22.5" customHeight="1">
      <c r="A25" s="28">
        <v>21</v>
      </c>
      <c r="B25" s="29" t="s">
        <v>32</v>
      </c>
      <c r="C25" s="30">
        <v>6.8525999999999998</v>
      </c>
      <c r="D25" s="31">
        <v>29.357798165137609</v>
      </c>
      <c r="E25" s="32">
        <v>0.36855776214885</v>
      </c>
      <c r="F25" s="22"/>
      <c r="G25" s="28">
        <v>21</v>
      </c>
      <c r="H25" s="29" t="s">
        <v>32</v>
      </c>
      <c r="I25" s="30">
        <v>6.8525999999999998</v>
      </c>
      <c r="J25" s="31">
        <v>29.357798165137609</v>
      </c>
      <c r="K25" s="32">
        <v>0.34356976638198466</v>
      </c>
      <c r="L25" s="22"/>
      <c r="M25" s="28">
        <v>21</v>
      </c>
      <c r="N25" s="29" t="s">
        <v>32</v>
      </c>
      <c r="O25" s="33">
        <v>6.8525999999999998</v>
      </c>
      <c r="P25" s="31">
        <v>29.357798165137609</v>
      </c>
      <c r="Q25" s="34">
        <v>0.37082802240315133</v>
      </c>
      <c r="R25" s="22"/>
      <c r="S25" s="28">
        <v>21</v>
      </c>
      <c r="T25" s="35" t="s">
        <v>28</v>
      </c>
      <c r="U25" s="36">
        <v>0.221445</v>
      </c>
    </row>
    <row r="26" spans="1:21" ht="22.5" customHeight="1">
      <c r="A26" s="28">
        <v>22</v>
      </c>
      <c r="B26" s="29" t="s">
        <v>13</v>
      </c>
      <c r="C26" s="30">
        <v>5.3936999999999999</v>
      </c>
      <c r="D26" s="31">
        <v>19.239952248308803</v>
      </c>
      <c r="E26" s="32">
        <v>0.29009281173602025</v>
      </c>
      <c r="F26" s="22"/>
      <c r="G26" s="28">
        <v>22</v>
      </c>
      <c r="H26" s="29" t="s">
        <v>13</v>
      </c>
      <c r="I26" s="30">
        <v>5.4023000000000003</v>
      </c>
      <c r="J26" s="31">
        <v>17.166218443654039</v>
      </c>
      <c r="K26" s="32">
        <v>0.27085587206686451</v>
      </c>
      <c r="L26" s="22"/>
      <c r="M26" s="28">
        <v>22</v>
      </c>
      <c r="N26" s="29" t="s">
        <v>13</v>
      </c>
      <c r="O26" s="33">
        <v>5.3936999999999999</v>
      </c>
      <c r="P26" s="31">
        <v>19.239952248308803</v>
      </c>
      <c r="Q26" s="34">
        <v>0.29187973972446624</v>
      </c>
      <c r="R26" s="22"/>
      <c r="S26" s="28">
        <v>22</v>
      </c>
      <c r="T26" s="35" t="s">
        <v>12</v>
      </c>
      <c r="U26" s="36">
        <v>0.20097999999999999</v>
      </c>
    </row>
    <row r="27" spans="1:21" ht="22.5" customHeight="1">
      <c r="A27" s="28">
        <v>23</v>
      </c>
      <c r="B27" s="37" t="s">
        <v>37</v>
      </c>
      <c r="C27" s="30">
        <v>4.5075000000000003</v>
      </c>
      <c r="D27" s="38">
        <v>9.1430785249037481</v>
      </c>
      <c r="E27" s="39">
        <v>0.24242975117268503</v>
      </c>
      <c r="F27" s="22"/>
      <c r="G27" s="28">
        <v>23</v>
      </c>
      <c r="H27" s="40" t="s">
        <v>37</v>
      </c>
      <c r="I27" s="30">
        <v>4.5075000000000003</v>
      </c>
      <c r="J27" s="38">
        <v>-6.8294094545153925</v>
      </c>
      <c r="K27" s="39">
        <v>0.22599315908805356</v>
      </c>
      <c r="L27" s="22"/>
      <c r="M27" s="28">
        <v>23</v>
      </c>
      <c r="N27" s="29" t="s">
        <v>37</v>
      </c>
      <c r="O27" s="33">
        <v>4.3879999999999999</v>
      </c>
      <c r="P27" s="38">
        <v>4.3519619500594553</v>
      </c>
      <c r="Q27" s="34">
        <v>0.2374563468325932</v>
      </c>
      <c r="R27" s="22"/>
      <c r="S27" s="28">
        <v>23</v>
      </c>
      <c r="T27" s="40" t="s">
        <v>38</v>
      </c>
      <c r="U27" s="41">
        <v>0.190883</v>
      </c>
    </row>
    <row r="28" spans="1:21" ht="22.5" customHeight="1">
      <c r="A28" s="28">
        <v>24</v>
      </c>
      <c r="B28" s="35" t="s">
        <v>35</v>
      </c>
      <c r="C28" s="42">
        <v>4.3507999999999996</v>
      </c>
      <c r="D28" s="38">
        <v>4.1160141667464316</v>
      </c>
      <c r="E28" s="39">
        <v>0.23400185499769674</v>
      </c>
      <c r="F28" s="22"/>
      <c r="G28" s="28">
        <v>24</v>
      </c>
      <c r="H28" s="35" t="s">
        <v>35</v>
      </c>
      <c r="I28" s="42">
        <v>4.3507999999999996</v>
      </c>
      <c r="J28" s="38">
        <v>4.1160141667464316</v>
      </c>
      <c r="K28" s="39">
        <v>0.2181366692313485</v>
      </c>
      <c r="L28" s="22"/>
      <c r="M28" s="28">
        <v>24</v>
      </c>
      <c r="N28" s="29" t="s">
        <v>35</v>
      </c>
      <c r="O28" s="33">
        <v>4.3507999999999996</v>
      </c>
      <c r="P28" s="38">
        <v>4.1160141667464316</v>
      </c>
      <c r="Q28" s="34">
        <v>0.23544327114841535</v>
      </c>
      <c r="R28" s="22"/>
      <c r="S28" s="28">
        <v>24</v>
      </c>
      <c r="T28" s="40" t="s">
        <v>37</v>
      </c>
      <c r="U28" s="41">
        <v>0.18251100000000001</v>
      </c>
    </row>
    <row r="29" spans="1:21" ht="22.5" customHeight="1">
      <c r="A29" s="28">
        <v>25</v>
      </c>
      <c r="B29" s="43" t="s">
        <v>39</v>
      </c>
      <c r="C29" s="42">
        <v>3.6611000000000002</v>
      </c>
      <c r="D29" s="31">
        <v>22.38751086447818</v>
      </c>
      <c r="E29" s="32">
        <v>0.19690727942724728</v>
      </c>
      <c r="F29" s="22"/>
      <c r="G29" s="28">
        <v>25</v>
      </c>
      <c r="H29" s="43" t="s">
        <v>39</v>
      </c>
      <c r="I29" s="42">
        <v>3.6611000000000002</v>
      </c>
      <c r="J29" s="31">
        <v>22.38751086447818</v>
      </c>
      <c r="K29" s="32">
        <v>0.18355708369102006</v>
      </c>
      <c r="L29" s="22"/>
      <c r="M29" s="28">
        <v>25</v>
      </c>
      <c r="N29" s="29" t="s">
        <v>39</v>
      </c>
      <c r="O29" s="33">
        <v>3.6611000000000002</v>
      </c>
      <c r="P29" s="31">
        <v>22.38751086447818</v>
      </c>
      <c r="Q29" s="34">
        <v>0.19812019858450478</v>
      </c>
      <c r="R29" s="22"/>
      <c r="S29" s="28">
        <v>25</v>
      </c>
      <c r="T29" s="35" t="s">
        <v>36</v>
      </c>
      <c r="U29" s="36">
        <v>0.15721499999999999</v>
      </c>
    </row>
    <row r="30" spans="1:21" ht="22.5" customHeight="1">
      <c r="A30" s="28">
        <v>26</v>
      </c>
      <c r="B30" s="29" t="s">
        <v>36</v>
      </c>
      <c r="C30" s="30">
        <v>3.4085000000000001</v>
      </c>
      <c r="D30" s="31">
        <v>4.6611600700095206</v>
      </c>
      <c r="E30" s="32">
        <v>0.18332153230662163</v>
      </c>
      <c r="F30" s="22"/>
      <c r="G30" s="28">
        <v>26</v>
      </c>
      <c r="H30" s="29" t="s">
        <v>36</v>
      </c>
      <c r="I30" s="30">
        <v>3.4085000000000001</v>
      </c>
      <c r="J30" s="31">
        <v>4.6611600700095206</v>
      </c>
      <c r="K30" s="32">
        <v>0.17089244209686758</v>
      </c>
      <c r="L30" s="22"/>
      <c r="M30" s="28">
        <v>26</v>
      </c>
      <c r="N30" s="29" t="s">
        <v>36</v>
      </c>
      <c r="O30" s="33">
        <v>3.4085000000000001</v>
      </c>
      <c r="P30" s="31">
        <v>4.6611600700095206</v>
      </c>
      <c r="Q30" s="34">
        <v>0.18445076530968413</v>
      </c>
      <c r="R30" s="22"/>
      <c r="S30" s="28">
        <v>26</v>
      </c>
      <c r="T30" s="35" t="s">
        <v>30</v>
      </c>
      <c r="U30" s="36">
        <v>0.15694</v>
      </c>
    </row>
    <row r="31" spans="1:21" ht="22.5" customHeight="1">
      <c r="A31" s="28">
        <v>27</v>
      </c>
      <c r="B31" s="35" t="s">
        <v>40</v>
      </c>
      <c r="C31" s="30">
        <v>1.5528</v>
      </c>
      <c r="D31" s="31">
        <v>9.9716713881019921</v>
      </c>
      <c r="E31" s="32">
        <v>8.3515234081185871E-2</v>
      </c>
      <c r="F31" s="22"/>
      <c r="G31" s="28">
        <v>27</v>
      </c>
      <c r="H31" s="29" t="s">
        <v>40</v>
      </c>
      <c r="I31" s="30">
        <v>1.5534999999999999</v>
      </c>
      <c r="J31" s="31">
        <v>10.021246458923518</v>
      </c>
      <c r="K31" s="32">
        <v>7.7888047175438971E-2</v>
      </c>
      <c r="L31" s="22"/>
      <c r="M31" s="28">
        <v>27</v>
      </c>
      <c r="N31" s="29" t="s">
        <v>40</v>
      </c>
      <c r="O31" s="33">
        <v>1.5528</v>
      </c>
      <c r="P31" s="31">
        <v>9.9716713881019921</v>
      </c>
      <c r="Q31" s="34">
        <v>8.4029675333101808E-2</v>
      </c>
      <c r="R31" s="22"/>
      <c r="S31" s="28">
        <v>27</v>
      </c>
      <c r="T31" s="35" t="s">
        <v>34</v>
      </c>
      <c r="U31" s="36">
        <v>0.15185399999999999</v>
      </c>
    </row>
    <row r="32" spans="1:21" ht="22.5" customHeight="1">
      <c r="A32" s="28">
        <v>28</v>
      </c>
      <c r="B32" s="35" t="s">
        <v>38</v>
      </c>
      <c r="C32" s="30">
        <v>1.1618999999999999</v>
      </c>
      <c r="D32" s="31">
        <v>28.06128072302435</v>
      </c>
      <c r="E32" s="32">
        <v>6.2491209736559673E-2</v>
      </c>
      <c r="F32" s="22"/>
      <c r="G32" s="28">
        <v>28</v>
      </c>
      <c r="H32" s="35" t="s">
        <v>38</v>
      </c>
      <c r="I32" s="30">
        <v>1.1618999999999999</v>
      </c>
      <c r="J32" s="31">
        <v>26.734293193717267</v>
      </c>
      <c r="K32" s="32">
        <v>5.8254343104694267E-2</v>
      </c>
      <c r="L32" s="22"/>
      <c r="M32" s="28">
        <v>28</v>
      </c>
      <c r="N32" s="29" t="s">
        <v>38</v>
      </c>
      <c r="O32" s="33">
        <v>1.1618999999999999</v>
      </c>
      <c r="P32" s="31">
        <v>28.06128072302435</v>
      </c>
      <c r="Q32" s="34">
        <v>6.2876146167910207E-2</v>
      </c>
      <c r="R32" s="22"/>
      <c r="S32" s="28">
        <v>28</v>
      </c>
      <c r="T32" s="35" t="s">
        <v>40</v>
      </c>
      <c r="U32" s="36">
        <v>0.13700599999999999</v>
      </c>
    </row>
    <row r="33" spans="1:23" ht="22.5" customHeight="1">
      <c r="A33" s="44">
        <v>29</v>
      </c>
      <c r="B33" s="45" t="s">
        <v>33</v>
      </c>
      <c r="C33" s="30">
        <v>0.70840000000000003</v>
      </c>
      <c r="D33" s="46">
        <v>22.34887737478412</v>
      </c>
      <c r="E33" s="47">
        <v>3.8100329613029407E-2</v>
      </c>
      <c r="F33" s="22"/>
      <c r="G33" s="44">
        <v>29</v>
      </c>
      <c r="H33" s="45" t="s">
        <v>33</v>
      </c>
      <c r="I33" s="30">
        <v>0.70840000000000003</v>
      </c>
      <c r="J33" s="46">
        <v>22.34887737478412</v>
      </c>
      <c r="K33" s="47">
        <v>3.5517150060560658E-2</v>
      </c>
      <c r="L33" s="22"/>
      <c r="M33" s="44">
        <v>29</v>
      </c>
      <c r="N33" s="45" t="s">
        <v>33</v>
      </c>
      <c r="O33" s="48">
        <v>0.70840000000000003</v>
      </c>
      <c r="P33" s="46">
        <v>22.34887737478412</v>
      </c>
      <c r="Q33" s="49">
        <v>3.8335021899774162E-2</v>
      </c>
      <c r="R33" s="22"/>
      <c r="S33" s="44">
        <v>29</v>
      </c>
      <c r="T33" s="50" t="s">
        <v>39</v>
      </c>
      <c r="U33" s="51">
        <v>0.134909</v>
      </c>
    </row>
    <row r="34" spans="1:23" ht="22.5" customHeight="1" thickBot="1">
      <c r="A34" s="52">
        <v>30</v>
      </c>
      <c r="B34" s="53" t="s">
        <v>41</v>
      </c>
      <c r="C34" s="54">
        <v>1859.3015</v>
      </c>
      <c r="D34" s="55">
        <v>14.629768894784476</v>
      </c>
      <c r="E34" s="56">
        <v>100</v>
      </c>
      <c r="F34" s="22"/>
      <c r="G34" s="52">
        <v>30</v>
      </c>
      <c r="H34" s="53" t="s">
        <v>41</v>
      </c>
      <c r="I34" s="54">
        <v>1994.5294000000001</v>
      </c>
      <c r="J34" s="55">
        <v>12.762056966698449</v>
      </c>
      <c r="K34" s="56">
        <v>100</v>
      </c>
      <c r="L34" s="22"/>
      <c r="M34" s="52">
        <v>30</v>
      </c>
      <c r="N34" s="53" t="s">
        <v>41</v>
      </c>
      <c r="O34" s="57">
        <v>1847.9186</v>
      </c>
      <c r="P34" s="55">
        <v>13.678018052101635</v>
      </c>
      <c r="Q34" s="58">
        <v>100</v>
      </c>
      <c r="R34" s="22"/>
      <c r="S34" s="59">
        <v>30</v>
      </c>
      <c r="T34" s="6" t="s">
        <v>41</v>
      </c>
      <c r="U34" s="60">
        <v>0.33</v>
      </c>
    </row>
    <row r="35" spans="1:23" ht="22" customHeight="1" thickTop="1">
      <c r="A35" s="61" t="s">
        <v>42</v>
      </c>
      <c r="B35" s="62" t="s">
        <v>43</v>
      </c>
      <c r="C35" s="63">
        <v>190.5436</v>
      </c>
      <c r="D35" s="63">
        <v>-2.6239025337544266</v>
      </c>
      <c r="E35" s="64"/>
      <c r="F35" s="65"/>
      <c r="G35" s="61" t="s">
        <v>42</v>
      </c>
      <c r="H35" s="62" t="s">
        <v>43</v>
      </c>
      <c r="I35" s="63">
        <v>241.26859999999999</v>
      </c>
      <c r="J35" s="63">
        <v>-0.41761529203352932</v>
      </c>
      <c r="K35" s="64"/>
      <c r="L35" s="65"/>
      <c r="M35" s="61" t="s">
        <v>42</v>
      </c>
      <c r="N35" s="62" t="s">
        <v>43</v>
      </c>
      <c r="O35" s="63">
        <v>206.39080000000001</v>
      </c>
      <c r="P35" s="63">
        <v>-1.9795411165236791</v>
      </c>
      <c r="Q35" s="64"/>
      <c r="R35" s="66"/>
      <c r="S35" s="22"/>
      <c r="V35" s="67"/>
      <c r="W35" s="67"/>
    </row>
    <row r="36" spans="1:23" ht="15.75" customHeight="1">
      <c r="C36" s="68"/>
      <c r="D36" s="68"/>
      <c r="E36" s="68"/>
      <c r="F36" s="22"/>
      <c r="I36" s="68"/>
      <c r="J36" s="68"/>
      <c r="K36" s="68"/>
      <c r="L36" s="22"/>
      <c r="O36" s="68"/>
      <c r="P36" s="68"/>
      <c r="Q36" s="69"/>
      <c r="R36" s="22"/>
      <c r="U36" s="67"/>
    </row>
    <row r="37" spans="1:23" ht="18" customHeight="1">
      <c r="A37" s="70" t="s">
        <v>44</v>
      </c>
      <c r="G37" s="70"/>
    </row>
    <row r="38" spans="1:23" ht="18" customHeight="1">
      <c r="A38" s="70" t="s">
        <v>90</v>
      </c>
      <c r="G38" s="70"/>
    </row>
    <row r="39" spans="1:23">
      <c r="A39" s="71" t="s">
        <v>92</v>
      </c>
    </row>
  </sheetData>
  <mergeCells count="5">
    <mergeCell ref="A1:U1"/>
    <mergeCell ref="A2:E2"/>
    <mergeCell ref="G2:K2"/>
    <mergeCell ref="M2:Q2"/>
    <mergeCell ref="S2:U2"/>
  </mergeCells>
  <phoneticPr fontId="4"/>
  <printOptions horizontalCentered="1"/>
  <pageMargins left="0.39370078740157483" right="0.39370078740157483" top="0.62992125984251968" bottom="0.27559055118110237" header="0.51181102362204722" footer="0.19685039370078741"/>
  <pageSetup paperSize="9" scale="55" orientation="landscape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11B2-541C-46B9-85CB-96FBAD049C5B}">
  <dimension ref="A1:N18"/>
  <sheetViews>
    <sheetView showGridLines="0" topLeftCell="A2" workbookViewId="0">
      <selection activeCell="C2" sqref="C2"/>
    </sheetView>
  </sheetViews>
  <sheetFormatPr defaultColWidth="9.23046875" defaultRowHeight="12.5"/>
  <cols>
    <col min="1" max="1" width="22.07421875" style="73" customWidth="1"/>
    <col min="2" max="2" width="2" style="73" customWidth="1"/>
    <col min="3" max="16384" width="9.23046875" style="73"/>
  </cols>
  <sheetData>
    <row r="1" spans="1:14" hidden="1">
      <c r="A1" s="82" t="e">
        <f ca="1">DotStatQuery(B1)</f>
        <v>#NAME?</v>
      </c>
      <c r="B1" s="82" t="s">
        <v>93</v>
      </c>
    </row>
    <row r="2" spans="1:14" ht="34.5">
      <c r="A2" s="81" t="s">
        <v>94</v>
      </c>
    </row>
    <row r="3" spans="1:14">
      <c r="A3" s="345" t="s">
        <v>95</v>
      </c>
      <c r="B3" s="346"/>
      <c r="C3" s="347" t="s">
        <v>96</v>
      </c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9"/>
    </row>
    <row r="4" spans="1:14">
      <c r="A4" s="345" t="s">
        <v>97</v>
      </c>
      <c r="B4" s="346"/>
      <c r="C4" s="347" t="s">
        <v>98</v>
      </c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9"/>
    </row>
    <row r="5" spans="1:14">
      <c r="A5" s="345" t="s">
        <v>99</v>
      </c>
      <c r="B5" s="346"/>
      <c r="C5" s="347" t="s">
        <v>100</v>
      </c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9"/>
    </row>
    <row r="6" spans="1:14">
      <c r="A6" s="345" t="s">
        <v>101</v>
      </c>
      <c r="B6" s="346"/>
      <c r="C6" s="347" t="s">
        <v>102</v>
      </c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9"/>
    </row>
    <row r="7" spans="1:14">
      <c r="A7" s="345" t="s">
        <v>103</v>
      </c>
      <c r="B7" s="346"/>
      <c r="C7" s="347" t="s">
        <v>104</v>
      </c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349"/>
    </row>
    <row r="8" spans="1:14">
      <c r="A8" s="343" t="s">
        <v>105</v>
      </c>
      <c r="B8" s="344"/>
      <c r="C8" s="80" t="s">
        <v>106</v>
      </c>
      <c r="D8" s="80" t="s">
        <v>107</v>
      </c>
      <c r="E8" s="80" t="s">
        <v>108</v>
      </c>
      <c r="F8" s="80" t="s">
        <v>109</v>
      </c>
      <c r="G8" s="80" t="s">
        <v>110</v>
      </c>
      <c r="H8" s="80" t="s">
        <v>111</v>
      </c>
      <c r="I8" s="80" t="s">
        <v>112</v>
      </c>
      <c r="J8" s="80" t="s">
        <v>113</v>
      </c>
      <c r="K8" s="80" t="s">
        <v>114</v>
      </c>
      <c r="L8" s="80" t="s">
        <v>115</v>
      </c>
      <c r="M8" s="80" t="s">
        <v>116</v>
      </c>
      <c r="N8" s="80" t="s">
        <v>117</v>
      </c>
    </row>
    <row r="9" spans="1:14" ht="13">
      <c r="A9" s="79" t="s">
        <v>118</v>
      </c>
      <c r="B9" s="76" t="s">
        <v>119</v>
      </c>
      <c r="C9" s="76" t="s">
        <v>120</v>
      </c>
      <c r="D9" s="76" t="s">
        <v>120</v>
      </c>
      <c r="E9" s="76" t="s">
        <v>120</v>
      </c>
      <c r="F9" s="76" t="s">
        <v>120</v>
      </c>
      <c r="G9" s="76" t="s">
        <v>120</v>
      </c>
      <c r="H9" s="76" t="s">
        <v>120</v>
      </c>
      <c r="I9" s="76" t="s">
        <v>120</v>
      </c>
      <c r="J9" s="76" t="s">
        <v>120</v>
      </c>
      <c r="K9" s="76" t="s">
        <v>120</v>
      </c>
      <c r="L9" s="76" t="s">
        <v>120</v>
      </c>
      <c r="M9" s="76" t="s">
        <v>120</v>
      </c>
      <c r="N9" s="76" t="s">
        <v>120</v>
      </c>
    </row>
    <row r="10" spans="1:14" ht="13">
      <c r="A10" s="77" t="s">
        <v>121</v>
      </c>
      <c r="B10" s="76" t="s">
        <v>120</v>
      </c>
      <c r="C10" s="78">
        <v>99994.16</v>
      </c>
      <c r="D10" s="78">
        <v>106869.06</v>
      </c>
      <c r="E10" s="78">
        <v>100995.18</v>
      </c>
      <c r="F10" s="78">
        <v>110432.66</v>
      </c>
      <c r="G10" s="78">
        <v>109932.46</v>
      </c>
      <c r="H10" s="78">
        <v>104517.7</v>
      </c>
      <c r="I10" s="78">
        <v>117844.85</v>
      </c>
      <c r="J10" s="78">
        <v>124064.27</v>
      </c>
      <c r="K10" s="78">
        <v>125312.29</v>
      </c>
      <c r="L10" s="78">
        <v>122872.13</v>
      </c>
      <c r="M10" s="78">
        <v>136454.42000000001</v>
      </c>
      <c r="N10" s="78">
        <v>155125.60999999999</v>
      </c>
    </row>
    <row r="11" spans="1:14" ht="13">
      <c r="A11" s="77" t="s">
        <v>122</v>
      </c>
      <c r="B11" s="76" t="s">
        <v>120</v>
      </c>
      <c r="C11" s="75">
        <v>5257.69</v>
      </c>
      <c r="D11" s="75">
        <v>5505.66</v>
      </c>
      <c r="E11" s="75">
        <v>5702.28</v>
      </c>
      <c r="F11" s="75">
        <v>4990.3</v>
      </c>
      <c r="G11" s="75">
        <v>4285.6400000000003</v>
      </c>
      <c r="H11" s="75">
        <v>4320.08</v>
      </c>
      <c r="I11" s="75">
        <v>3973.99</v>
      </c>
      <c r="J11" s="75">
        <v>4352.08</v>
      </c>
      <c r="K11" s="75">
        <v>4689.47</v>
      </c>
      <c r="L11" s="75">
        <v>4741.38</v>
      </c>
      <c r="M11" s="75">
        <v>5074.3900000000003</v>
      </c>
      <c r="N11" s="75">
        <v>6352.28</v>
      </c>
    </row>
    <row r="12" spans="1:14" ht="13">
      <c r="A12" s="77" t="s">
        <v>123</v>
      </c>
      <c r="B12" s="76" t="s">
        <v>120</v>
      </c>
      <c r="C12" s="78">
        <v>14374.78</v>
      </c>
      <c r="D12" s="78">
        <v>14436.13</v>
      </c>
      <c r="E12" s="78">
        <v>13556.51</v>
      </c>
      <c r="F12" s="78">
        <v>12879.56</v>
      </c>
      <c r="G12" s="78">
        <v>12540.1</v>
      </c>
      <c r="H12" s="78">
        <v>10941.52</v>
      </c>
      <c r="I12" s="78">
        <v>11741.76</v>
      </c>
      <c r="J12" s="78">
        <v>13654.35</v>
      </c>
      <c r="K12" s="78">
        <v>15380.49</v>
      </c>
      <c r="L12" s="78">
        <v>14543.97</v>
      </c>
      <c r="M12" s="78">
        <v>18616.88</v>
      </c>
      <c r="N12" s="78">
        <v>19369.95</v>
      </c>
    </row>
    <row r="13" spans="1:14" ht="13">
      <c r="A13" s="77" t="s">
        <v>124</v>
      </c>
      <c r="B13" s="76" t="s">
        <v>120</v>
      </c>
      <c r="C13" s="75">
        <v>14386.46</v>
      </c>
      <c r="D13" s="75">
        <v>15596.18</v>
      </c>
      <c r="E13" s="75">
        <v>14569.64</v>
      </c>
      <c r="F13" s="75">
        <v>16220.84</v>
      </c>
      <c r="G13" s="75">
        <v>19347.099999999999</v>
      </c>
      <c r="H13" s="75">
        <v>19751.63</v>
      </c>
      <c r="I13" s="75">
        <v>26818.5</v>
      </c>
      <c r="J13" s="75">
        <v>27837.06</v>
      </c>
      <c r="K13" s="75">
        <v>28636.720000000001</v>
      </c>
      <c r="L13" s="75">
        <v>26900.5</v>
      </c>
      <c r="M13" s="75">
        <v>32470.04</v>
      </c>
      <c r="N13" s="75">
        <v>36159.019999999997</v>
      </c>
    </row>
    <row r="14" spans="1:14" ht="13">
      <c r="A14" s="77" t="s">
        <v>125</v>
      </c>
      <c r="B14" s="76" t="s">
        <v>120</v>
      </c>
      <c r="C14" s="78">
        <v>3179.59</v>
      </c>
      <c r="D14" s="78">
        <v>4626.0600000000004</v>
      </c>
      <c r="E14" s="78">
        <v>2839.31</v>
      </c>
      <c r="F14" s="78">
        <v>3510.05</v>
      </c>
      <c r="G14" s="78">
        <v>4096.3500000000004</v>
      </c>
      <c r="H14" s="78">
        <v>4056.11</v>
      </c>
      <c r="I14" s="78">
        <v>5158.66</v>
      </c>
      <c r="J14" s="78">
        <v>6088.93</v>
      </c>
      <c r="K14" s="78">
        <v>5207.03</v>
      </c>
      <c r="L14" s="78">
        <v>4442.62</v>
      </c>
      <c r="M14" s="78">
        <v>4493.1499999999996</v>
      </c>
      <c r="N14" s="78">
        <v>6551.17</v>
      </c>
    </row>
    <row r="15" spans="1:14" ht="13">
      <c r="A15" s="77" t="s">
        <v>126</v>
      </c>
      <c r="B15" s="76" t="s">
        <v>120</v>
      </c>
      <c r="C15" s="75">
        <v>18864.98</v>
      </c>
      <c r="D15" s="75">
        <v>20246.87</v>
      </c>
      <c r="E15" s="75">
        <v>18662.11</v>
      </c>
      <c r="F15" s="75">
        <v>22414.52</v>
      </c>
      <c r="G15" s="75">
        <v>15924.54</v>
      </c>
      <c r="H15" s="75">
        <v>15028.48</v>
      </c>
      <c r="I15" s="75">
        <v>16807.77</v>
      </c>
      <c r="J15" s="75">
        <v>18460.84</v>
      </c>
      <c r="K15" s="75">
        <v>17250.009999999998</v>
      </c>
      <c r="L15" s="75">
        <v>18922.599999999999</v>
      </c>
      <c r="M15" s="75">
        <v>20304.03</v>
      </c>
      <c r="N15" s="75">
        <v>21951.29</v>
      </c>
    </row>
    <row r="16" spans="1:14" ht="13">
      <c r="A16" s="77" t="s">
        <v>127</v>
      </c>
      <c r="B16" s="76" t="s">
        <v>120</v>
      </c>
      <c r="C16" s="78">
        <v>13400.66</v>
      </c>
      <c r="D16" s="78">
        <v>14173.48</v>
      </c>
      <c r="E16" s="78">
        <v>14267.01</v>
      </c>
      <c r="F16" s="78">
        <v>18258.86</v>
      </c>
      <c r="G16" s="78">
        <v>19874.3</v>
      </c>
      <c r="H16" s="78">
        <v>18684.150000000001</v>
      </c>
      <c r="I16" s="78">
        <v>18204.38</v>
      </c>
      <c r="J16" s="78">
        <v>18219.86</v>
      </c>
      <c r="K16" s="78">
        <v>19627.650000000001</v>
      </c>
      <c r="L16" s="78">
        <v>19610.419999999998</v>
      </c>
      <c r="M16" s="78">
        <v>19459.38</v>
      </c>
      <c r="N16" s="78">
        <v>16489.95</v>
      </c>
    </row>
    <row r="17" spans="1:14" ht="13">
      <c r="A17" s="77" t="s">
        <v>128</v>
      </c>
      <c r="B17" s="76" t="s">
        <v>120</v>
      </c>
      <c r="C17" s="75">
        <v>30530</v>
      </c>
      <c r="D17" s="75">
        <v>32284.68</v>
      </c>
      <c r="E17" s="75">
        <v>31398.32</v>
      </c>
      <c r="F17" s="75">
        <v>32158.53</v>
      </c>
      <c r="G17" s="75">
        <v>33864.43</v>
      </c>
      <c r="H17" s="75">
        <v>31735.73</v>
      </c>
      <c r="I17" s="75">
        <v>35139.78</v>
      </c>
      <c r="J17" s="75">
        <v>35451.14</v>
      </c>
      <c r="K17" s="75">
        <v>34520.92</v>
      </c>
      <c r="L17" s="75">
        <v>33710.639999999999</v>
      </c>
      <c r="M17" s="75">
        <v>36036.559999999998</v>
      </c>
      <c r="N17" s="75">
        <v>48251.96</v>
      </c>
    </row>
    <row r="18" spans="1:14">
      <c r="A18" s="74" t="s">
        <v>129</v>
      </c>
    </row>
  </sheetData>
  <mergeCells count="11">
    <mergeCell ref="A8:B8"/>
    <mergeCell ref="A3:B3"/>
    <mergeCell ref="C3:N3"/>
    <mergeCell ref="A4:B4"/>
    <mergeCell ref="C4:N4"/>
    <mergeCell ref="A5:B5"/>
    <mergeCell ref="C5:N5"/>
    <mergeCell ref="A6:B6"/>
    <mergeCell ref="C6:N6"/>
    <mergeCell ref="A7:B7"/>
    <mergeCell ref="C7:N7"/>
  </mergeCells>
  <phoneticPr fontId="4"/>
  <hyperlinks>
    <hyperlink ref="A2" r:id="rId1" display="http://localhost/OECDStat_Metadata/ShowMetadata.ashx?Dataset=TABLE2A&amp;ShowOnWeb=true&amp;Lang=en" xr:uid="{FE6E4C27-92EA-4450-9E13-E08DF4235F27}"/>
    <hyperlink ref="B9" r:id="rId2" display="http://localhost/OECDStat_Metadata/ShowMetadata.ashx?Dataset=TABLE2A&amp;Coords=[AIDTYPE].[240],[PART].[1],[DATATYPE].[A],[RECIPIENT].[10200]&amp;ShowOnWeb=true&amp;Lang=en" xr:uid="{11C2941C-80DB-41AB-8270-414D31DC87FA}"/>
    <hyperlink ref="A18" r:id="rId3" display="https://stats-3.oecd.org/index.aspx?DatasetCode=TABLE2A" xr:uid="{61337B4B-1AE4-47E5-A349-931AD4B5A8B1}"/>
  </hyperlinks>
  <pageMargins left="0.75" right="0.75" top="1" bottom="1" header="0.5" footer="0.5"/>
  <pageSetup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47E6D-16DC-466C-B8A4-61FEC7D02110}">
  <dimension ref="A1:N18"/>
  <sheetViews>
    <sheetView showGridLines="0" topLeftCell="A2" workbookViewId="0">
      <selection sqref="A1:U1"/>
    </sheetView>
  </sheetViews>
  <sheetFormatPr defaultColWidth="9.23046875" defaultRowHeight="12.5"/>
  <cols>
    <col min="1" max="1" width="22.07421875" style="73" customWidth="1"/>
    <col min="2" max="2" width="2" style="73" customWidth="1"/>
    <col min="3" max="16384" width="9.23046875" style="73"/>
  </cols>
  <sheetData>
    <row r="1" spans="1:14" hidden="1">
      <c r="A1" s="82" t="e">
        <f ca="1">DotStatQuery(B1)</f>
        <v>#NAME?</v>
      </c>
      <c r="B1" s="82" t="s">
        <v>93</v>
      </c>
    </row>
    <row r="2" spans="1:14" ht="34.5">
      <c r="A2" s="81" t="s">
        <v>94</v>
      </c>
    </row>
    <row r="3" spans="1:14">
      <c r="A3" s="345" t="s">
        <v>95</v>
      </c>
      <c r="B3" s="346"/>
      <c r="C3" s="347" t="s">
        <v>130</v>
      </c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9"/>
    </row>
    <row r="4" spans="1:14">
      <c r="A4" s="345" t="s">
        <v>97</v>
      </c>
      <c r="B4" s="346"/>
      <c r="C4" s="347" t="s">
        <v>98</v>
      </c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9"/>
    </row>
    <row r="5" spans="1:14">
      <c r="A5" s="345" t="s">
        <v>99</v>
      </c>
      <c r="B5" s="346"/>
      <c r="C5" s="347" t="s">
        <v>100</v>
      </c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9"/>
    </row>
    <row r="6" spans="1:14">
      <c r="A6" s="345" t="s">
        <v>101</v>
      </c>
      <c r="B6" s="346"/>
      <c r="C6" s="347" t="s">
        <v>102</v>
      </c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9"/>
    </row>
    <row r="7" spans="1:14">
      <c r="A7" s="345" t="s">
        <v>103</v>
      </c>
      <c r="B7" s="346"/>
      <c r="C7" s="347" t="s">
        <v>104</v>
      </c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349"/>
    </row>
    <row r="8" spans="1:14">
      <c r="A8" s="343" t="s">
        <v>105</v>
      </c>
      <c r="B8" s="344"/>
      <c r="C8" s="80" t="s">
        <v>106</v>
      </c>
      <c r="D8" s="80" t="s">
        <v>107</v>
      </c>
      <c r="E8" s="80" t="s">
        <v>108</v>
      </c>
      <c r="F8" s="80" t="s">
        <v>109</v>
      </c>
      <c r="G8" s="80" t="s">
        <v>110</v>
      </c>
      <c r="H8" s="80" t="s">
        <v>111</v>
      </c>
      <c r="I8" s="80" t="s">
        <v>112</v>
      </c>
      <c r="J8" s="80" t="s">
        <v>113</v>
      </c>
      <c r="K8" s="80" t="s">
        <v>114</v>
      </c>
      <c r="L8" s="80" t="s">
        <v>115</v>
      </c>
      <c r="M8" s="80" t="s">
        <v>116</v>
      </c>
      <c r="N8" s="80" t="s">
        <v>117</v>
      </c>
    </row>
    <row r="9" spans="1:14" ht="13">
      <c r="A9" s="79" t="s">
        <v>118</v>
      </c>
      <c r="B9" s="76" t="s">
        <v>119</v>
      </c>
      <c r="C9" s="76" t="s">
        <v>120</v>
      </c>
      <c r="D9" s="76" t="s">
        <v>120</v>
      </c>
      <c r="E9" s="76" t="s">
        <v>120</v>
      </c>
      <c r="F9" s="76" t="s">
        <v>120</v>
      </c>
      <c r="G9" s="76" t="s">
        <v>120</v>
      </c>
      <c r="H9" s="76" t="s">
        <v>120</v>
      </c>
      <c r="I9" s="76" t="s">
        <v>120</v>
      </c>
      <c r="J9" s="76" t="s">
        <v>120</v>
      </c>
      <c r="K9" s="76" t="s">
        <v>120</v>
      </c>
      <c r="L9" s="76" t="s">
        <v>120</v>
      </c>
      <c r="M9" s="76" t="s">
        <v>120</v>
      </c>
      <c r="N9" s="76" t="s">
        <v>120</v>
      </c>
    </row>
    <row r="10" spans="1:14" ht="13">
      <c r="A10" s="77" t="s">
        <v>121</v>
      </c>
      <c r="B10" s="76" t="s">
        <v>120</v>
      </c>
      <c r="C10" s="78">
        <v>87878.19</v>
      </c>
      <c r="D10" s="78">
        <v>92759.19</v>
      </c>
      <c r="E10" s="78">
        <v>88502.77</v>
      </c>
      <c r="F10" s="78">
        <v>94524.07</v>
      </c>
      <c r="G10" s="78">
        <v>97277.82</v>
      </c>
      <c r="H10" s="78">
        <v>93920.36</v>
      </c>
      <c r="I10" s="78">
        <v>106265.72</v>
      </c>
      <c r="J10" s="78">
        <v>110786.44</v>
      </c>
      <c r="K10" s="78">
        <v>111540.88</v>
      </c>
      <c r="L10" s="78">
        <v>108984.73</v>
      </c>
      <c r="M10" s="78">
        <v>122910.18</v>
      </c>
      <c r="N10" s="78">
        <v>141278</v>
      </c>
    </row>
    <row r="11" spans="1:14" ht="13">
      <c r="A11" s="77" t="s">
        <v>122</v>
      </c>
      <c r="B11" s="76" t="s">
        <v>120</v>
      </c>
      <c r="C11" s="75">
        <v>5214.1099999999997</v>
      </c>
      <c r="D11" s="75">
        <v>5458.52</v>
      </c>
      <c r="E11" s="75">
        <v>5649.47</v>
      </c>
      <c r="F11" s="75">
        <v>4947.24</v>
      </c>
      <c r="G11" s="75">
        <v>4240.04</v>
      </c>
      <c r="H11" s="75">
        <v>4277.2299999999996</v>
      </c>
      <c r="I11" s="75">
        <v>3930.44</v>
      </c>
      <c r="J11" s="75">
        <v>4304.8900000000003</v>
      </c>
      <c r="K11" s="75">
        <v>4640.51</v>
      </c>
      <c r="L11" s="75">
        <v>4534.51</v>
      </c>
      <c r="M11" s="75">
        <v>4870.8500000000004</v>
      </c>
      <c r="N11" s="75">
        <v>6257.69</v>
      </c>
    </row>
    <row r="12" spans="1:14" ht="13">
      <c r="A12" s="77" t="s">
        <v>123</v>
      </c>
      <c r="B12" s="76" t="s">
        <v>120</v>
      </c>
      <c r="C12" s="78">
        <v>12915.12</v>
      </c>
      <c r="D12" s="78">
        <v>12997.23</v>
      </c>
      <c r="E12" s="78">
        <v>12028.27</v>
      </c>
      <c r="F12" s="78">
        <v>11338.67</v>
      </c>
      <c r="G12" s="78">
        <v>10620.34</v>
      </c>
      <c r="H12" s="78">
        <v>9037.08</v>
      </c>
      <c r="I12" s="78">
        <v>9621.66</v>
      </c>
      <c r="J12" s="78">
        <v>11330.86</v>
      </c>
      <c r="K12" s="78">
        <v>12845.85</v>
      </c>
      <c r="L12" s="78">
        <v>11984.15</v>
      </c>
      <c r="M12" s="78">
        <v>16013.14</v>
      </c>
      <c r="N12" s="78">
        <v>16721.919999999998</v>
      </c>
    </row>
    <row r="13" spans="1:14" ht="13">
      <c r="A13" s="77" t="s">
        <v>124</v>
      </c>
      <c r="B13" s="76" t="s">
        <v>120</v>
      </c>
      <c r="C13" s="75">
        <v>12985.33</v>
      </c>
      <c r="D13" s="75">
        <v>14092.89</v>
      </c>
      <c r="E13" s="75">
        <v>12939.49</v>
      </c>
      <c r="F13" s="75">
        <v>14228.26</v>
      </c>
      <c r="G13" s="75">
        <v>16566.2</v>
      </c>
      <c r="H13" s="75">
        <v>17940.21</v>
      </c>
      <c r="I13" s="75">
        <v>24735.69</v>
      </c>
      <c r="J13" s="75">
        <v>25005.06</v>
      </c>
      <c r="K13" s="75">
        <v>25670.38</v>
      </c>
      <c r="L13" s="75">
        <v>24122.38</v>
      </c>
      <c r="M13" s="75">
        <v>29320.38</v>
      </c>
      <c r="N13" s="75">
        <v>32455.57</v>
      </c>
    </row>
    <row r="14" spans="1:14" ht="13">
      <c r="A14" s="77" t="s">
        <v>125</v>
      </c>
      <c r="B14" s="76" t="s">
        <v>120</v>
      </c>
      <c r="C14" s="78">
        <v>2996.4</v>
      </c>
      <c r="D14" s="78">
        <v>4325.6499999999996</v>
      </c>
      <c r="E14" s="78">
        <v>2737.12</v>
      </c>
      <c r="F14" s="78">
        <v>3430.08</v>
      </c>
      <c r="G14" s="78">
        <v>4009.18</v>
      </c>
      <c r="H14" s="78">
        <v>3924.83</v>
      </c>
      <c r="I14" s="78">
        <v>5087.3900000000003</v>
      </c>
      <c r="J14" s="78">
        <v>5858.03</v>
      </c>
      <c r="K14" s="78">
        <v>5098.8100000000004</v>
      </c>
      <c r="L14" s="78">
        <v>4298.17</v>
      </c>
      <c r="M14" s="78">
        <v>4395.87</v>
      </c>
      <c r="N14" s="78">
        <v>6271.76</v>
      </c>
    </row>
    <row r="15" spans="1:14" ht="13">
      <c r="A15" s="77" t="s">
        <v>126</v>
      </c>
      <c r="B15" s="76" t="s">
        <v>120</v>
      </c>
      <c r="C15" s="75">
        <v>11057.77</v>
      </c>
      <c r="D15" s="75">
        <v>11086.19</v>
      </c>
      <c r="E15" s="75">
        <v>10604.5</v>
      </c>
      <c r="F15" s="75">
        <v>11469.14</v>
      </c>
      <c r="G15" s="75">
        <v>9483.2999999999993</v>
      </c>
      <c r="H15" s="75">
        <v>9202.6299999999992</v>
      </c>
      <c r="I15" s="75">
        <v>10416.74</v>
      </c>
      <c r="J15" s="75">
        <v>11462.29</v>
      </c>
      <c r="K15" s="75">
        <v>10064.27</v>
      </c>
      <c r="L15" s="75">
        <v>11720.19</v>
      </c>
      <c r="M15" s="75">
        <v>13660.18</v>
      </c>
      <c r="N15" s="75">
        <v>15765.27</v>
      </c>
    </row>
    <row r="16" spans="1:14" ht="13">
      <c r="A16" s="77" t="s">
        <v>127</v>
      </c>
      <c r="B16" s="76" t="s">
        <v>120</v>
      </c>
      <c r="C16" s="78">
        <v>13053.02</v>
      </c>
      <c r="D16" s="78">
        <v>13832.36</v>
      </c>
      <c r="E16" s="78">
        <v>13891.49</v>
      </c>
      <c r="F16" s="78">
        <v>17843.990000000002</v>
      </c>
      <c r="G16" s="78">
        <v>19263.21</v>
      </c>
      <c r="H16" s="78">
        <v>18552.849999999999</v>
      </c>
      <c r="I16" s="78">
        <v>18052.810000000001</v>
      </c>
      <c r="J16" s="78">
        <v>18093.330000000002</v>
      </c>
      <c r="K16" s="78">
        <v>19433.990000000002</v>
      </c>
      <c r="L16" s="78">
        <v>19344.599999999999</v>
      </c>
      <c r="M16" s="78">
        <v>19253.34</v>
      </c>
      <c r="N16" s="78">
        <v>16277.63</v>
      </c>
    </row>
    <row r="17" spans="1:14" ht="13">
      <c r="A17" s="77" t="s">
        <v>128</v>
      </c>
      <c r="B17" s="76" t="s">
        <v>120</v>
      </c>
      <c r="C17" s="75">
        <v>29656.44</v>
      </c>
      <c r="D17" s="75">
        <v>30966.35</v>
      </c>
      <c r="E17" s="75">
        <v>30652.43</v>
      </c>
      <c r="F17" s="75">
        <v>31266.68</v>
      </c>
      <c r="G17" s="75">
        <v>33095.56</v>
      </c>
      <c r="H17" s="75">
        <v>30985.54</v>
      </c>
      <c r="I17" s="75">
        <v>34420.980000000003</v>
      </c>
      <c r="J17" s="75">
        <v>34731.97</v>
      </c>
      <c r="K17" s="75">
        <v>33787.08</v>
      </c>
      <c r="L17" s="75">
        <v>32980.720000000001</v>
      </c>
      <c r="M17" s="75">
        <v>35396.410000000003</v>
      </c>
      <c r="N17" s="75">
        <v>47528.160000000003</v>
      </c>
    </row>
    <row r="18" spans="1:14">
      <c r="A18" s="74" t="s">
        <v>131</v>
      </c>
    </row>
  </sheetData>
  <mergeCells count="11">
    <mergeCell ref="A8:B8"/>
    <mergeCell ref="A3:B3"/>
    <mergeCell ref="C3:N3"/>
    <mergeCell ref="A4:B4"/>
    <mergeCell ref="C4:N4"/>
    <mergeCell ref="A5:B5"/>
    <mergeCell ref="C5:N5"/>
    <mergeCell ref="A6:B6"/>
    <mergeCell ref="C6:N6"/>
    <mergeCell ref="A7:B7"/>
    <mergeCell ref="C7:N7"/>
  </mergeCells>
  <phoneticPr fontId="4"/>
  <hyperlinks>
    <hyperlink ref="A2" r:id="rId1" display="http://localhost/OECDStat_Metadata/ShowMetadata.ashx?Dataset=TABLE2A&amp;ShowOnWeb=true&amp;Lang=en" xr:uid="{4D8F3794-8670-46F3-823E-3A15DBC5097C}"/>
    <hyperlink ref="B9" r:id="rId2" display="http://localhost/OECDStat_Metadata/ShowMetadata.ashx?Dataset=TABLE2A&amp;Coords=[AIDTYPE].[206],[PART].[1],[DATATYPE].[A],[RECIPIENT].[10200]&amp;ShowOnWeb=true&amp;Lang=en" xr:uid="{46740FCF-4DD4-40A8-90A6-3A62375C8B97}"/>
    <hyperlink ref="A18" r:id="rId3" display="https://stats-3.oecd.org/index.aspx?DatasetCode=TABLE2A" xr:uid="{5E0BD75E-B4C3-4F99-9757-3816C471A346}"/>
  </hyperlinks>
  <pageMargins left="0.75" right="0.75" top="1" bottom="1" header="0.5" footer="0.5"/>
  <pageSetup orientation="portrait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6AF02-061E-4D81-B91B-B03112E8E3CD}">
  <sheetPr>
    <pageSetUpPr autoPageBreaks="0" fitToPage="1"/>
  </sheetPr>
  <dimension ref="A1:Q72"/>
  <sheetViews>
    <sheetView zoomScaleNormal="100" workbookViewId="0">
      <pane xSplit="6" ySplit="6" topLeftCell="G18" activePane="bottomRight" state="frozen"/>
      <selection pane="topRight" activeCell="G13" sqref="G13"/>
      <selection pane="bottomLeft" activeCell="G13" sqref="G13"/>
      <selection pane="bottomRight" activeCell="J29" sqref="J29"/>
    </sheetView>
  </sheetViews>
  <sheetFormatPr defaultColWidth="7.69140625" defaultRowHeight="12.5"/>
  <cols>
    <col min="1" max="5" width="1.23046875" style="83" customWidth="1"/>
    <col min="6" max="6" width="19.07421875" style="83" customWidth="1"/>
    <col min="7" max="16" width="9.23046875" style="83" customWidth="1"/>
    <col min="17" max="17" width="2" style="83" customWidth="1"/>
    <col min="18" max="16384" width="7.69140625" style="83"/>
  </cols>
  <sheetData>
    <row r="1" spans="1:17" ht="21" customHeight="1">
      <c r="B1" s="402" t="s">
        <v>132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84"/>
    </row>
    <row r="2" spans="1:17" ht="15.75" customHeight="1"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85"/>
    </row>
    <row r="3" spans="1:17" ht="13.5" customHeight="1"/>
    <row r="4" spans="1:17" ht="20.25" customHeight="1">
      <c r="A4" s="86" t="s">
        <v>48</v>
      </c>
      <c r="Q4" s="87"/>
    </row>
    <row r="5" spans="1:17" ht="15.75" customHeight="1">
      <c r="A5" s="385" t="s">
        <v>49</v>
      </c>
      <c r="B5" s="386"/>
      <c r="C5" s="386"/>
      <c r="D5" s="386"/>
      <c r="E5" s="386"/>
      <c r="F5" s="387"/>
      <c r="G5" s="388" t="s">
        <v>51</v>
      </c>
      <c r="H5" s="389"/>
      <c r="I5" s="390" t="s">
        <v>52</v>
      </c>
      <c r="J5" s="391"/>
      <c r="K5" s="388" t="s">
        <v>53</v>
      </c>
      <c r="L5" s="389"/>
      <c r="M5" s="391"/>
      <c r="N5" s="388" t="s">
        <v>50</v>
      </c>
      <c r="O5" s="389"/>
      <c r="P5" s="391"/>
      <c r="Q5" s="85"/>
    </row>
    <row r="6" spans="1:17" ht="15.75" customHeight="1">
      <c r="A6" s="392" t="s">
        <v>54</v>
      </c>
      <c r="B6" s="393"/>
      <c r="C6" s="393"/>
      <c r="D6" s="393"/>
      <c r="E6" s="393"/>
      <c r="F6" s="393"/>
      <c r="G6" s="88" t="s">
        <v>133</v>
      </c>
      <c r="H6" s="88" t="s">
        <v>55</v>
      </c>
      <c r="I6" s="88" t="s">
        <v>133</v>
      </c>
      <c r="J6" s="88" t="s">
        <v>55</v>
      </c>
      <c r="K6" s="88" t="s">
        <v>133</v>
      </c>
      <c r="L6" s="88" t="s">
        <v>55</v>
      </c>
      <c r="M6" s="88" t="s">
        <v>56</v>
      </c>
      <c r="N6" s="88" t="s">
        <v>133</v>
      </c>
      <c r="O6" s="88" t="s">
        <v>55</v>
      </c>
      <c r="P6" s="88" t="s">
        <v>56</v>
      </c>
      <c r="Q6" s="85"/>
    </row>
    <row r="7" spans="1:17" ht="15.75" customHeight="1">
      <c r="A7" s="89"/>
      <c r="B7" s="90"/>
      <c r="C7" s="90"/>
      <c r="D7" s="395" t="s">
        <v>57</v>
      </c>
      <c r="E7" s="396"/>
      <c r="F7" s="396"/>
      <c r="G7" s="91">
        <v>5469.7120275726666</v>
      </c>
      <c r="H7" s="91">
        <v>5680.3304857440708</v>
      </c>
      <c r="I7" s="91" t="s">
        <v>61</v>
      </c>
      <c r="J7" s="92" t="s">
        <v>61</v>
      </c>
      <c r="K7" s="93">
        <v>5469.7120275726666</v>
      </c>
      <c r="L7" s="94">
        <v>5680.3304857440708</v>
      </c>
      <c r="M7" s="95">
        <v>3.8506315709068852</v>
      </c>
      <c r="N7" s="91">
        <v>5469.7120275726666</v>
      </c>
      <c r="O7" s="92">
        <v>5680.3304857440708</v>
      </c>
      <c r="P7" s="95">
        <v>3.8506315709068852</v>
      </c>
      <c r="Q7" s="87"/>
    </row>
    <row r="8" spans="1:17" ht="15.75" customHeight="1">
      <c r="A8" s="89"/>
      <c r="B8" s="90"/>
      <c r="C8" s="90"/>
      <c r="D8" s="96"/>
      <c r="E8" s="397" t="s">
        <v>59</v>
      </c>
      <c r="F8" s="398"/>
      <c r="G8" s="97">
        <v>3068.3621419856036</v>
      </c>
      <c r="H8" s="97">
        <v>3257.2094462625578</v>
      </c>
      <c r="I8" s="97" t="s">
        <v>61</v>
      </c>
      <c r="J8" s="98" t="s">
        <v>61</v>
      </c>
      <c r="K8" s="99">
        <v>3068.3621419856036</v>
      </c>
      <c r="L8" s="100">
        <v>3257.2094462625578</v>
      </c>
      <c r="M8" s="101">
        <v>6.1546615274932002</v>
      </c>
      <c r="N8" s="97">
        <v>3068.3621419856036</v>
      </c>
      <c r="O8" s="98">
        <v>3257.2094462625578</v>
      </c>
      <c r="P8" s="101">
        <v>6.1546615274932002</v>
      </c>
      <c r="Q8" s="87"/>
    </row>
    <row r="9" spans="1:17" ht="15.75" customHeight="1">
      <c r="A9" s="89"/>
      <c r="B9" s="90"/>
      <c r="C9" s="102"/>
      <c r="D9" s="90"/>
      <c r="E9" s="90"/>
      <c r="F9" s="103" t="s">
        <v>60</v>
      </c>
      <c r="G9" s="91" t="s">
        <v>61</v>
      </c>
      <c r="H9" s="91" t="s">
        <v>61</v>
      </c>
      <c r="I9" s="91" t="s">
        <v>61</v>
      </c>
      <c r="J9" s="104" t="s">
        <v>61</v>
      </c>
      <c r="K9" s="93" t="s">
        <v>61</v>
      </c>
      <c r="L9" s="105" t="s">
        <v>61</v>
      </c>
      <c r="M9" s="106" t="s">
        <v>61</v>
      </c>
      <c r="N9" s="91" t="s">
        <v>61</v>
      </c>
      <c r="O9" s="104" t="s">
        <v>61</v>
      </c>
      <c r="P9" s="106" t="s">
        <v>61</v>
      </c>
      <c r="Q9" s="87"/>
    </row>
    <row r="10" spans="1:17" ht="15.75" customHeight="1">
      <c r="A10" s="89"/>
      <c r="B10" s="90"/>
      <c r="C10" s="102"/>
      <c r="D10" s="90"/>
      <c r="E10" s="90"/>
      <c r="F10" s="107" t="s">
        <v>62</v>
      </c>
      <c r="G10" s="91">
        <v>1793.4575403473946</v>
      </c>
      <c r="H10" s="91">
        <v>2095.6994426715846</v>
      </c>
      <c r="I10" s="91" t="s">
        <v>61</v>
      </c>
      <c r="J10" s="104" t="s">
        <v>61</v>
      </c>
      <c r="K10" s="93">
        <v>1793.4575403473946</v>
      </c>
      <c r="L10" s="105">
        <v>2095.6994426715846</v>
      </c>
      <c r="M10" s="106">
        <v>16.852470466942055</v>
      </c>
      <c r="N10" s="91">
        <v>1793.4575403473946</v>
      </c>
      <c r="O10" s="104">
        <v>2095.6994426715846</v>
      </c>
      <c r="P10" s="106">
        <v>16.852470466942055</v>
      </c>
      <c r="Q10" s="87"/>
    </row>
    <row r="11" spans="1:17" ht="15.75" customHeight="1">
      <c r="A11" s="89"/>
      <c r="B11" s="90"/>
      <c r="C11" s="102"/>
      <c r="D11" s="90"/>
      <c r="E11" s="108"/>
      <c r="F11" s="109" t="s">
        <v>63</v>
      </c>
      <c r="G11" s="110">
        <v>1274.904601638209</v>
      </c>
      <c r="H11" s="110">
        <v>1161.5100035909732</v>
      </c>
      <c r="I11" s="110" t="s">
        <v>61</v>
      </c>
      <c r="J11" s="92" t="s">
        <v>61</v>
      </c>
      <c r="K11" s="111">
        <v>1274.904601638209</v>
      </c>
      <c r="L11" s="94">
        <v>1161.5100035909732</v>
      </c>
      <c r="M11" s="95">
        <v>-8.8943594604276761</v>
      </c>
      <c r="N11" s="110">
        <v>1274.904601638209</v>
      </c>
      <c r="O11" s="92">
        <v>1161.5100035909732</v>
      </c>
      <c r="P11" s="95">
        <v>-8.8943594604276761</v>
      </c>
      <c r="Q11" s="87"/>
    </row>
    <row r="12" spans="1:17" ht="15.75" customHeight="1">
      <c r="A12" s="89"/>
      <c r="B12" s="90"/>
      <c r="C12" s="102"/>
      <c r="D12" s="112"/>
      <c r="E12" s="399" t="s">
        <v>64</v>
      </c>
      <c r="F12" s="400"/>
      <c r="G12" s="91">
        <v>2401.3498855870625</v>
      </c>
      <c r="H12" s="91">
        <v>2423.121039481513</v>
      </c>
      <c r="I12" s="97" t="s">
        <v>61</v>
      </c>
      <c r="J12" s="92" t="s">
        <v>61</v>
      </c>
      <c r="K12" s="99">
        <v>2401.3498855870625</v>
      </c>
      <c r="L12" s="113">
        <v>2423.121039481513</v>
      </c>
      <c r="M12" s="95">
        <v>0.90662148090626948</v>
      </c>
      <c r="N12" s="97">
        <v>2401.3498855870625</v>
      </c>
      <c r="O12" s="92">
        <v>2423.121039481513</v>
      </c>
      <c r="P12" s="95">
        <v>0.90662148090626948</v>
      </c>
      <c r="Q12" s="87"/>
    </row>
    <row r="13" spans="1:17" ht="15.75" customHeight="1">
      <c r="A13" s="89"/>
      <c r="B13" s="90"/>
      <c r="C13" s="102"/>
      <c r="D13" s="397" t="s">
        <v>65</v>
      </c>
      <c r="E13" s="371"/>
      <c r="F13" s="371"/>
      <c r="G13" s="97">
        <v>11417.3571951417</v>
      </c>
      <c r="H13" s="97">
        <v>12126.277649038448</v>
      </c>
      <c r="I13" s="114">
        <v>6643.8417099725384</v>
      </c>
      <c r="J13" s="98">
        <v>6186.0203681606517</v>
      </c>
      <c r="K13" s="115">
        <v>4773.5154851691614</v>
      </c>
      <c r="L13" s="100">
        <v>5940.2572808777959</v>
      </c>
      <c r="M13" s="101">
        <v>24.441982001181003</v>
      </c>
      <c r="N13" s="114">
        <v>7711.6297775234798</v>
      </c>
      <c r="O13" s="98">
        <v>8035.9127847505715</v>
      </c>
      <c r="P13" s="101">
        <v>4.2051163837280612</v>
      </c>
      <c r="Q13" s="87"/>
    </row>
    <row r="14" spans="1:17" ht="15.75" customHeight="1">
      <c r="A14" s="89"/>
      <c r="B14" s="90"/>
      <c r="C14" s="102"/>
      <c r="D14" s="367" t="s">
        <v>66</v>
      </c>
      <c r="E14" s="368"/>
      <c r="F14" s="368"/>
      <c r="G14" s="110">
        <v>11417.3571951417</v>
      </c>
      <c r="H14" s="110">
        <v>12126.277649038448</v>
      </c>
      <c r="I14" s="110">
        <v>6643.8417099725384</v>
      </c>
      <c r="J14" s="92">
        <v>6186.0203681606517</v>
      </c>
      <c r="K14" s="111">
        <v>4773.5154851691614</v>
      </c>
      <c r="L14" s="94">
        <v>5940.2572808777959</v>
      </c>
      <c r="M14" s="95">
        <v>24.441982001181003</v>
      </c>
      <c r="N14" s="110">
        <v>7711.6297775234798</v>
      </c>
      <c r="O14" s="92">
        <v>8035.9127847505715</v>
      </c>
      <c r="P14" s="95">
        <v>4.2051163837280612</v>
      </c>
      <c r="Q14" s="87"/>
    </row>
    <row r="15" spans="1:17" ht="15.75" customHeight="1">
      <c r="A15" s="89"/>
      <c r="B15" s="90"/>
      <c r="C15" s="367" t="s">
        <v>67</v>
      </c>
      <c r="D15" s="368"/>
      <c r="E15" s="368"/>
      <c r="F15" s="369"/>
      <c r="G15" s="91">
        <v>16887.069222714366</v>
      </c>
      <c r="H15" s="91">
        <v>17806.608134782517</v>
      </c>
      <c r="I15" s="91">
        <v>6643.8417099725384</v>
      </c>
      <c r="J15" s="92">
        <v>6186.0203681606517</v>
      </c>
      <c r="K15" s="93">
        <v>10243.227512741829</v>
      </c>
      <c r="L15" s="113">
        <v>11620.587766621866</v>
      </c>
      <c r="M15" s="95">
        <v>13.446545555750872</v>
      </c>
      <c r="N15" s="91">
        <v>13181.341805096146</v>
      </c>
      <c r="O15" s="92">
        <v>13716.243270494642</v>
      </c>
      <c r="P15" s="95">
        <v>4.0580198382511661</v>
      </c>
      <c r="Q15" s="87"/>
    </row>
    <row r="16" spans="1:17" ht="15.75" hidden="1" customHeight="1">
      <c r="A16" s="89"/>
      <c r="B16" s="90"/>
      <c r="C16" s="116"/>
      <c r="D16" s="397" t="s">
        <v>134</v>
      </c>
      <c r="E16" s="371"/>
      <c r="F16" s="371"/>
      <c r="G16" s="97">
        <v>2503.7142717116899</v>
      </c>
      <c r="H16" s="97">
        <v>3474.1524374540568</v>
      </c>
      <c r="I16" s="97" t="s">
        <v>61</v>
      </c>
      <c r="J16" s="98" t="s">
        <v>61</v>
      </c>
      <c r="K16" s="99">
        <v>2503.7142717116899</v>
      </c>
      <c r="L16" s="100">
        <v>3474.1524374540568</v>
      </c>
      <c r="M16" s="101">
        <v>38.759940649254553</v>
      </c>
      <c r="N16" s="97">
        <v>2503.7142717116899</v>
      </c>
      <c r="O16" s="98">
        <v>3474.1524374540568</v>
      </c>
      <c r="P16" s="101">
        <v>38.759940649254553</v>
      </c>
      <c r="Q16" s="87"/>
    </row>
    <row r="17" spans="1:17" ht="15.75" hidden="1" customHeight="1">
      <c r="A17" s="89"/>
      <c r="B17" s="90"/>
      <c r="C17" s="90"/>
      <c r="D17" s="401" t="s">
        <v>65</v>
      </c>
      <c r="E17" s="368"/>
      <c r="F17" s="368"/>
      <c r="G17" s="110">
        <v>913.24286452908507</v>
      </c>
      <c r="H17" s="110">
        <v>670.53066861749573</v>
      </c>
      <c r="I17" s="110" t="s">
        <v>61</v>
      </c>
      <c r="J17" s="92" t="s">
        <v>61</v>
      </c>
      <c r="K17" s="111">
        <v>913.24286452908507</v>
      </c>
      <c r="L17" s="94">
        <v>670.53066861749573</v>
      </c>
      <c r="M17" s="95">
        <v>-26.576960558760483</v>
      </c>
      <c r="N17" s="110">
        <v>575.19168115803484</v>
      </c>
      <c r="O17" s="92">
        <v>443.74284163099816</v>
      </c>
      <c r="P17" s="95">
        <v>-22.853049484719669</v>
      </c>
      <c r="Q17" s="87"/>
    </row>
    <row r="18" spans="1:17" ht="15.75" customHeight="1">
      <c r="A18" s="89"/>
      <c r="B18" s="90"/>
      <c r="C18" s="401" t="s">
        <v>135</v>
      </c>
      <c r="D18" s="368"/>
      <c r="E18" s="368"/>
      <c r="F18" s="368"/>
      <c r="G18" s="110">
        <v>3416.9571362407751</v>
      </c>
      <c r="H18" s="110">
        <v>4144.6831060715522</v>
      </c>
      <c r="I18" s="110" t="s">
        <v>61</v>
      </c>
      <c r="J18" s="92" t="s">
        <v>61</v>
      </c>
      <c r="K18" s="111">
        <v>3416.9571362407751</v>
      </c>
      <c r="L18" s="94">
        <v>4144.6831060715522</v>
      </c>
      <c r="M18" s="95">
        <v>21.297486061864902</v>
      </c>
      <c r="N18" s="110">
        <v>3078.9059528697248</v>
      </c>
      <c r="O18" s="92">
        <v>3917.8952790850549</v>
      </c>
      <c r="P18" s="95">
        <v>27.249592519490299</v>
      </c>
      <c r="Q18" s="87"/>
    </row>
    <row r="19" spans="1:17" ht="15.75" customHeight="1">
      <c r="A19" s="89"/>
      <c r="B19" s="372" t="s">
        <v>71</v>
      </c>
      <c r="C19" s="373"/>
      <c r="D19" s="373"/>
      <c r="E19" s="373"/>
      <c r="F19" s="374"/>
      <c r="G19" s="97">
        <v>20304.02635895514</v>
      </c>
      <c r="H19" s="97">
        <v>21951.291240854069</v>
      </c>
      <c r="I19" s="97">
        <v>6643.8417099725384</v>
      </c>
      <c r="J19" s="98">
        <v>6186.0203681606517</v>
      </c>
      <c r="K19" s="99">
        <v>13660.184648982602</v>
      </c>
      <c r="L19" s="100">
        <v>15765.270872693418</v>
      </c>
      <c r="M19" s="101">
        <v>15.410378979522804</v>
      </c>
      <c r="N19" s="97">
        <v>16260.247757965872</v>
      </c>
      <c r="O19" s="98">
        <v>17634.138549579697</v>
      </c>
      <c r="P19" s="101">
        <v>8.4493841180295544</v>
      </c>
      <c r="Q19" s="87"/>
    </row>
    <row r="20" spans="1:17" ht="15.75" hidden="1" customHeight="1">
      <c r="A20" s="89"/>
      <c r="B20" s="108"/>
      <c r="C20" s="368" t="s">
        <v>72</v>
      </c>
      <c r="D20" s="368"/>
      <c r="E20" s="368"/>
      <c r="F20" s="369"/>
      <c r="G20" s="117">
        <v>0.38870664809635491</v>
      </c>
      <c r="H20" s="117">
        <v>0.42809624724249784</v>
      </c>
      <c r="I20" s="117" t="s">
        <v>61</v>
      </c>
      <c r="J20" s="106" t="s">
        <v>61</v>
      </c>
      <c r="K20" s="118">
        <v>0.26151485884677289</v>
      </c>
      <c r="L20" s="119">
        <v>0.3074558677806018</v>
      </c>
      <c r="M20" s="106"/>
      <c r="N20" s="117">
        <v>0.31129128240259241</v>
      </c>
      <c r="O20" s="120">
        <v>0.34390270957635088</v>
      </c>
      <c r="P20" s="106"/>
      <c r="Q20" s="87"/>
    </row>
    <row r="21" spans="1:17" ht="15.75" customHeight="1">
      <c r="A21" s="89"/>
      <c r="B21" s="121"/>
      <c r="C21" s="375" t="s">
        <v>73</v>
      </c>
      <c r="D21" s="375"/>
      <c r="E21" s="375"/>
      <c r="F21" s="375"/>
      <c r="G21" s="122">
        <v>583.89436408927247</v>
      </c>
      <c r="H21" s="122">
        <v>577.21429267719395</v>
      </c>
      <c r="I21" s="122">
        <v>580.85055086937973</v>
      </c>
      <c r="J21" s="123">
        <v>862.80361825640739</v>
      </c>
      <c r="K21" s="124">
        <v>3.0438132198927406</v>
      </c>
      <c r="L21" s="125">
        <v>-285.58932557921344</v>
      </c>
      <c r="M21" s="126">
        <v>-9482.616637340092</v>
      </c>
      <c r="N21" s="127"/>
      <c r="O21" s="125"/>
      <c r="P21" s="126"/>
      <c r="Q21" s="87"/>
    </row>
    <row r="22" spans="1:17" ht="15.75" customHeight="1">
      <c r="A22" s="89"/>
      <c r="B22" s="128"/>
      <c r="C22" s="376" t="s">
        <v>74</v>
      </c>
      <c r="D22" s="377"/>
      <c r="E22" s="377"/>
      <c r="F22" s="377"/>
      <c r="G22" s="129">
        <v>8567.6546742861447</v>
      </c>
      <c r="H22" s="129">
        <v>5028.804719779383</v>
      </c>
      <c r="I22" s="129">
        <v>3672.6942368344157</v>
      </c>
      <c r="J22" s="130">
        <v>4152.4132945475476</v>
      </c>
      <c r="K22" s="131">
        <v>4894.9604374517294</v>
      </c>
      <c r="L22" s="132">
        <v>876.39142523183546</v>
      </c>
      <c r="M22" s="133">
        <v>-82.096046813238871</v>
      </c>
      <c r="N22" s="134"/>
      <c r="O22" s="132"/>
      <c r="P22" s="133"/>
      <c r="Q22" s="87"/>
    </row>
    <row r="23" spans="1:17" ht="15.75" customHeight="1">
      <c r="A23" s="89"/>
      <c r="B23" s="128"/>
      <c r="C23" s="378" t="s">
        <v>75</v>
      </c>
      <c r="D23" s="379"/>
      <c r="E23" s="379"/>
      <c r="F23" s="379"/>
      <c r="G23" s="135" t="s">
        <v>61</v>
      </c>
      <c r="H23" s="135" t="s">
        <v>61</v>
      </c>
      <c r="I23" s="135" t="s">
        <v>61</v>
      </c>
      <c r="J23" s="136" t="s">
        <v>61</v>
      </c>
      <c r="K23" s="137" t="s">
        <v>61</v>
      </c>
      <c r="L23" s="138" t="s">
        <v>61</v>
      </c>
      <c r="M23" s="139" t="s">
        <v>61</v>
      </c>
      <c r="N23" s="140"/>
      <c r="O23" s="138"/>
      <c r="P23" s="139"/>
      <c r="Q23" s="87"/>
    </row>
    <row r="24" spans="1:17" ht="15.75" customHeight="1">
      <c r="A24" s="89"/>
      <c r="B24" s="380" t="s">
        <v>76</v>
      </c>
      <c r="C24" s="381"/>
      <c r="D24" s="381"/>
      <c r="E24" s="381"/>
      <c r="F24" s="382"/>
      <c r="G24" s="135">
        <v>9151.5490383754168</v>
      </c>
      <c r="H24" s="135">
        <v>5606.019012456577</v>
      </c>
      <c r="I24" s="135">
        <v>4253.544787703795</v>
      </c>
      <c r="J24" s="136">
        <v>5015.216912803955</v>
      </c>
      <c r="K24" s="137">
        <v>4898.0042506716218</v>
      </c>
      <c r="L24" s="138">
        <v>590.80209965262202</v>
      </c>
      <c r="M24" s="139">
        <v>-87.93790145095096</v>
      </c>
      <c r="N24" s="140"/>
      <c r="O24" s="138"/>
      <c r="P24" s="139"/>
      <c r="Q24" s="87"/>
    </row>
    <row r="25" spans="1:17" ht="15.75" customHeight="1">
      <c r="A25" s="89"/>
      <c r="B25" s="141"/>
      <c r="C25" s="383" t="s">
        <v>73</v>
      </c>
      <c r="D25" s="384"/>
      <c r="E25" s="384"/>
      <c r="F25" s="384"/>
      <c r="G25" s="142">
        <v>6198.6376943661808</v>
      </c>
      <c r="H25" s="142">
        <v>6266.5386608700555</v>
      </c>
      <c r="I25" s="142">
        <v>11613.101183309856</v>
      </c>
      <c r="J25" s="143">
        <v>6836.1189154404929</v>
      </c>
      <c r="K25" s="144">
        <v>-5414.4634889436757</v>
      </c>
      <c r="L25" s="145">
        <v>-569.58025457043732</v>
      </c>
      <c r="M25" s="146">
        <v>89.480393473268052</v>
      </c>
      <c r="N25" s="144"/>
      <c r="O25" s="145"/>
      <c r="P25" s="146"/>
      <c r="Q25" s="87"/>
    </row>
    <row r="26" spans="1:17" ht="15.75" customHeight="1">
      <c r="A26" s="89"/>
      <c r="B26" s="147"/>
      <c r="C26" s="353" t="s">
        <v>77</v>
      </c>
      <c r="D26" s="354"/>
      <c r="E26" s="354"/>
      <c r="F26" s="354"/>
      <c r="G26" s="148">
        <v>30004.008902010439</v>
      </c>
      <c r="H26" s="148">
        <v>72075.60130569496</v>
      </c>
      <c r="I26" s="148">
        <v>4972.7244797793983</v>
      </c>
      <c r="J26" s="149">
        <v>45373.173489253881</v>
      </c>
      <c r="K26" s="150">
        <v>25031.284422231041</v>
      </c>
      <c r="L26" s="151">
        <v>26702.427816441079</v>
      </c>
      <c r="M26" s="152">
        <v>6.6762191105377093</v>
      </c>
      <c r="N26" s="150"/>
      <c r="O26" s="151"/>
      <c r="P26" s="152"/>
      <c r="Q26" s="87"/>
    </row>
    <row r="27" spans="1:17" ht="15.75" customHeight="1">
      <c r="A27" s="89"/>
      <c r="B27" s="147"/>
      <c r="C27" s="353" t="s">
        <v>78</v>
      </c>
      <c r="D27" s="354"/>
      <c r="E27" s="354"/>
      <c r="F27" s="354"/>
      <c r="G27" s="148">
        <v>27753.946078493842</v>
      </c>
      <c r="H27" s="148">
        <v>19859.78328937124</v>
      </c>
      <c r="I27" s="148">
        <v>31966.766456516209</v>
      </c>
      <c r="J27" s="149">
        <v>25770.96255433383</v>
      </c>
      <c r="K27" s="150">
        <v>-4212.8203780223666</v>
      </c>
      <c r="L27" s="151">
        <v>-5911.1792649625895</v>
      </c>
      <c r="M27" s="152">
        <v>-40.314058861856509</v>
      </c>
      <c r="N27" s="150"/>
      <c r="O27" s="151"/>
      <c r="P27" s="152"/>
      <c r="Q27" s="87"/>
    </row>
    <row r="28" spans="1:17" ht="15.75" customHeight="1">
      <c r="A28" s="89"/>
      <c r="B28" s="147"/>
      <c r="C28" s="355" t="s">
        <v>75</v>
      </c>
      <c r="D28" s="356"/>
      <c r="E28" s="356"/>
      <c r="F28" s="356"/>
      <c r="G28" s="153">
        <v>4307.4749363102474</v>
      </c>
      <c r="H28" s="153">
        <v>3336.0082690337308</v>
      </c>
      <c r="I28" s="153">
        <v>6402.7892821852975</v>
      </c>
      <c r="J28" s="154">
        <v>2055.7614268688026</v>
      </c>
      <c r="K28" s="155">
        <v>-2095.3143458750501</v>
      </c>
      <c r="L28" s="156">
        <v>1280.2468421649282</v>
      </c>
      <c r="M28" s="157">
        <v>161.10046660470263</v>
      </c>
      <c r="N28" s="155"/>
      <c r="O28" s="156"/>
      <c r="P28" s="157"/>
      <c r="Q28" s="87"/>
    </row>
    <row r="29" spans="1:17" ht="15.75" customHeight="1">
      <c r="A29" s="89"/>
      <c r="B29" s="357" t="s">
        <v>79</v>
      </c>
      <c r="C29" s="356"/>
      <c r="D29" s="356"/>
      <c r="E29" s="356"/>
      <c r="F29" s="358"/>
      <c r="G29" s="153">
        <v>68264.067611180712</v>
      </c>
      <c r="H29" s="153">
        <v>101537.93152496997</v>
      </c>
      <c r="I29" s="153">
        <v>54955.381401790757</v>
      </c>
      <c r="J29" s="154">
        <v>80036.016385897005</v>
      </c>
      <c r="K29" s="155">
        <v>13308.686209389954</v>
      </c>
      <c r="L29" s="156">
        <v>21501.915139072968</v>
      </c>
      <c r="M29" s="157">
        <v>61.5630183233434</v>
      </c>
      <c r="N29" s="155"/>
      <c r="O29" s="156"/>
      <c r="P29" s="157"/>
      <c r="Q29" s="87"/>
    </row>
    <row r="30" spans="1:17" ht="15.75" customHeight="1">
      <c r="A30" s="89"/>
      <c r="B30" s="359" t="s">
        <v>80</v>
      </c>
      <c r="C30" s="360"/>
      <c r="D30" s="360"/>
      <c r="E30" s="360"/>
      <c r="F30" s="361"/>
      <c r="G30" s="158">
        <v>605.53583510674173</v>
      </c>
      <c r="H30" s="158">
        <v>636.1111084286199</v>
      </c>
      <c r="I30" s="159" t="s">
        <v>61</v>
      </c>
      <c r="J30" s="160" t="s">
        <v>61</v>
      </c>
      <c r="K30" s="161">
        <v>605.53583510674173</v>
      </c>
      <c r="L30" s="162">
        <v>636.1111084286199</v>
      </c>
      <c r="M30" s="163">
        <v>5.0492921391660444</v>
      </c>
      <c r="N30" s="164"/>
      <c r="O30" s="162"/>
      <c r="P30" s="163"/>
      <c r="Q30" s="87"/>
    </row>
    <row r="31" spans="1:17" ht="15.75" customHeight="1">
      <c r="A31" s="362" t="s">
        <v>81</v>
      </c>
      <c r="B31" s="363"/>
      <c r="C31" s="363"/>
      <c r="D31" s="363"/>
      <c r="E31" s="363"/>
      <c r="F31" s="364"/>
      <c r="G31" s="165">
        <v>98325.178843618007</v>
      </c>
      <c r="H31" s="165">
        <v>129731.35288670924</v>
      </c>
      <c r="I31" s="165">
        <v>65852.767899467086</v>
      </c>
      <c r="J31" s="166">
        <v>91237.253666861609</v>
      </c>
      <c r="K31" s="167">
        <v>32472.410944150921</v>
      </c>
      <c r="L31" s="168">
        <v>38494.099219847631</v>
      </c>
      <c r="M31" s="169">
        <v>18.544013519825707</v>
      </c>
      <c r="N31" s="170"/>
      <c r="O31" s="168"/>
      <c r="P31" s="169"/>
      <c r="Q31" s="87"/>
    </row>
    <row r="32" spans="1:17" ht="15.75" hidden="1" customHeight="1">
      <c r="A32" s="171"/>
      <c r="B32" s="365" t="s">
        <v>72</v>
      </c>
      <c r="C32" s="365"/>
      <c r="D32" s="365"/>
      <c r="E32" s="365"/>
      <c r="F32" s="366"/>
      <c r="G32" s="172">
        <v>1.8823680592258745</v>
      </c>
      <c r="H32" s="172">
        <v>2.5300336418082892</v>
      </c>
      <c r="I32" s="172" t="s">
        <v>61</v>
      </c>
      <c r="J32" s="173" t="s">
        <v>61</v>
      </c>
      <c r="K32" s="174">
        <v>0.62166201868336457</v>
      </c>
      <c r="L32" s="175">
        <v>0.75071572037308421</v>
      </c>
      <c r="M32" s="173"/>
      <c r="N32" s="172"/>
      <c r="O32" s="176"/>
      <c r="P32" s="173"/>
      <c r="Q32" s="87"/>
    </row>
    <row r="33" spans="1:17" ht="17.25" customHeight="1">
      <c r="A33" s="350" t="s">
        <v>82</v>
      </c>
      <c r="B33" s="351"/>
      <c r="C33" s="351"/>
      <c r="D33" s="351"/>
      <c r="E33" s="351"/>
      <c r="F33" s="352"/>
      <c r="G33" s="177" t="s">
        <v>61</v>
      </c>
      <c r="H33" s="177" t="s">
        <v>61</v>
      </c>
      <c r="I33" s="177" t="s">
        <v>61</v>
      </c>
      <c r="J33" s="178" t="s">
        <v>61</v>
      </c>
      <c r="K33" s="179">
        <v>52234.831738514687</v>
      </c>
      <c r="L33" s="180">
        <v>51276.532747598743</v>
      </c>
      <c r="M33" s="178">
        <v>-1.8345976411164633</v>
      </c>
      <c r="N33" s="177">
        <v>52234.831738514687</v>
      </c>
      <c r="O33" s="181">
        <v>51276.532747598743</v>
      </c>
      <c r="P33" s="178">
        <v>-1.8345976411164633</v>
      </c>
      <c r="Q33" s="87"/>
    </row>
    <row r="34" spans="1:17" ht="12" customHeight="1"/>
    <row r="35" spans="1:17" ht="20.25" customHeight="1">
      <c r="A35" s="86" t="s">
        <v>83</v>
      </c>
    </row>
    <row r="36" spans="1:17" ht="15.75" customHeight="1">
      <c r="A36" s="385" t="s">
        <v>49</v>
      </c>
      <c r="B36" s="386"/>
      <c r="C36" s="386"/>
      <c r="D36" s="386"/>
      <c r="E36" s="386"/>
      <c r="F36" s="387"/>
      <c r="G36" s="388" t="s">
        <v>51</v>
      </c>
      <c r="H36" s="389"/>
      <c r="I36" s="390" t="s">
        <v>52</v>
      </c>
      <c r="J36" s="391"/>
      <c r="K36" s="390" t="s">
        <v>84</v>
      </c>
      <c r="L36" s="389"/>
      <c r="M36" s="391"/>
      <c r="N36" s="388" t="s">
        <v>50</v>
      </c>
      <c r="O36" s="389"/>
      <c r="P36" s="391"/>
      <c r="Q36" s="85"/>
    </row>
    <row r="37" spans="1:17" ht="15.75" customHeight="1">
      <c r="A37" s="392" t="s">
        <v>54</v>
      </c>
      <c r="B37" s="393"/>
      <c r="C37" s="393"/>
      <c r="D37" s="393"/>
      <c r="E37" s="393"/>
      <c r="F37" s="394"/>
      <c r="G37" s="182" t="s">
        <v>133</v>
      </c>
      <c r="H37" s="182" t="s">
        <v>55</v>
      </c>
      <c r="I37" s="182" t="s">
        <v>133</v>
      </c>
      <c r="J37" s="183" t="s">
        <v>55</v>
      </c>
      <c r="K37" s="88" t="s">
        <v>133</v>
      </c>
      <c r="L37" s="88" t="s">
        <v>55</v>
      </c>
      <c r="M37" s="88" t="s">
        <v>56</v>
      </c>
      <c r="N37" s="88" t="s">
        <v>133</v>
      </c>
      <c r="O37" s="88" t="s">
        <v>55</v>
      </c>
      <c r="P37" s="88" t="s">
        <v>56</v>
      </c>
      <c r="Q37" s="85"/>
    </row>
    <row r="38" spans="1:17" ht="15.75" customHeight="1">
      <c r="A38" s="89"/>
      <c r="B38" s="90"/>
      <c r="C38" s="90"/>
      <c r="D38" s="395" t="s">
        <v>57</v>
      </c>
      <c r="E38" s="396"/>
      <c r="F38" s="396"/>
      <c r="G38" s="93">
        <v>5839.5958337252405</v>
      </c>
      <c r="H38" s="93">
        <v>6235.0317986684358</v>
      </c>
      <c r="I38" s="93" t="s">
        <v>61</v>
      </c>
      <c r="J38" s="95" t="s">
        <v>61</v>
      </c>
      <c r="K38" s="93">
        <v>5839.5958337252405</v>
      </c>
      <c r="L38" s="94">
        <v>6235.0317986684358</v>
      </c>
      <c r="M38" s="95">
        <v>6.77163242461826</v>
      </c>
      <c r="N38" s="93">
        <v>5839.5958337252405</v>
      </c>
      <c r="O38" s="94">
        <v>6235.0317986684358</v>
      </c>
      <c r="P38" s="95">
        <v>6.77163242461826</v>
      </c>
      <c r="Q38" s="87"/>
    </row>
    <row r="39" spans="1:17" ht="15.75" customHeight="1">
      <c r="A39" s="89"/>
      <c r="B39" s="90"/>
      <c r="C39" s="90"/>
      <c r="D39" s="96"/>
      <c r="E39" s="397" t="s">
        <v>59</v>
      </c>
      <c r="F39" s="398"/>
      <c r="G39" s="99">
        <v>3275.8570634752377</v>
      </c>
      <c r="H39" s="99">
        <v>3575.2857203184353</v>
      </c>
      <c r="I39" s="99" t="s">
        <v>61</v>
      </c>
      <c r="J39" s="101" t="s">
        <v>61</v>
      </c>
      <c r="K39" s="99">
        <v>3275.8570634752377</v>
      </c>
      <c r="L39" s="100">
        <v>3575.2857203184353</v>
      </c>
      <c r="M39" s="101">
        <v>9.1404677017728186</v>
      </c>
      <c r="N39" s="99">
        <v>3275.8570634752377</v>
      </c>
      <c r="O39" s="100">
        <v>3575.2857203184353</v>
      </c>
      <c r="P39" s="101">
        <v>9.1404677017728186</v>
      </c>
      <c r="Q39" s="87"/>
    </row>
    <row r="40" spans="1:17" ht="15.75" customHeight="1">
      <c r="A40" s="89"/>
      <c r="B40" s="90"/>
      <c r="C40" s="102"/>
      <c r="D40" s="90"/>
      <c r="E40" s="90"/>
      <c r="F40" s="103" t="s">
        <v>60</v>
      </c>
      <c r="G40" s="93" t="s">
        <v>61</v>
      </c>
      <c r="H40" s="93" t="s">
        <v>61</v>
      </c>
      <c r="I40" s="93" t="s">
        <v>61</v>
      </c>
      <c r="J40" s="106" t="s">
        <v>61</v>
      </c>
      <c r="K40" s="93" t="s">
        <v>61</v>
      </c>
      <c r="L40" s="105" t="s">
        <v>61</v>
      </c>
      <c r="M40" s="106" t="s">
        <v>61</v>
      </c>
      <c r="N40" s="93" t="s">
        <v>61</v>
      </c>
      <c r="O40" s="105" t="s">
        <v>61</v>
      </c>
      <c r="P40" s="106" t="s">
        <v>61</v>
      </c>
      <c r="Q40" s="87"/>
    </row>
    <row r="41" spans="1:17" ht="15.75" customHeight="1">
      <c r="A41" s="89"/>
      <c r="B41" s="90"/>
      <c r="C41" s="102"/>
      <c r="D41" s="90"/>
      <c r="E41" s="90"/>
      <c r="F41" s="107" t="s">
        <v>62</v>
      </c>
      <c r="G41" s="93">
        <v>1914.7383130558467</v>
      </c>
      <c r="H41" s="93">
        <v>2300.3507803467928</v>
      </c>
      <c r="I41" s="93" t="s">
        <v>61</v>
      </c>
      <c r="J41" s="106" t="s">
        <v>61</v>
      </c>
      <c r="K41" s="93">
        <v>1914.7383130558467</v>
      </c>
      <c r="L41" s="105">
        <v>2300.3507803467928</v>
      </c>
      <c r="M41" s="106">
        <v>20.13917330956437</v>
      </c>
      <c r="N41" s="93">
        <v>1914.7383130558467</v>
      </c>
      <c r="O41" s="105">
        <v>2300.3507803467928</v>
      </c>
      <c r="P41" s="106">
        <v>20.13917330956437</v>
      </c>
      <c r="Q41" s="87"/>
    </row>
    <row r="42" spans="1:17" ht="15.75" customHeight="1">
      <c r="A42" s="89"/>
      <c r="B42" s="90"/>
      <c r="C42" s="102"/>
      <c r="D42" s="90"/>
      <c r="E42" s="108"/>
      <c r="F42" s="109" t="s">
        <v>63</v>
      </c>
      <c r="G42" s="111">
        <v>1361.1187504193911</v>
      </c>
      <c r="H42" s="111">
        <v>1274.9349399716425</v>
      </c>
      <c r="I42" s="111" t="s">
        <v>61</v>
      </c>
      <c r="J42" s="95" t="s">
        <v>61</v>
      </c>
      <c r="K42" s="111">
        <v>1361.1187504193911</v>
      </c>
      <c r="L42" s="94">
        <v>1274.9349399716425</v>
      </c>
      <c r="M42" s="95">
        <v>-6.3318362502311727</v>
      </c>
      <c r="N42" s="111">
        <v>1361.1187504193911</v>
      </c>
      <c r="O42" s="94">
        <v>1274.9349399716425</v>
      </c>
      <c r="P42" s="95">
        <v>-6.3318362502311727</v>
      </c>
      <c r="Q42" s="87"/>
    </row>
    <row r="43" spans="1:17" ht="15.75" customHeight="1">
      <c r="A43" s="89"/>
      <c r="B43" s="90"/>
      <c r="C43" s="102"/>
      <c r="D43" s="112"/>
      <c r="E43" s="399" t="s">
        <v>64</v>
      </c>
      <c r="F43" s="400"/>
      <c r="G43" s="99">
        <v>2563.7387702500018</v>
      </c>
      <c r="H43" s="93">
        <v>2659.746078350001</v>
      </c>
      <c r="I43" s="99" t="s">
        <v>61</v>
      </c>
      <c r="J43" s="184" t="s">
        <v>61</v>
      </c>
      <c r="K43" s="99">
        <v>2563.7387702500018</v>
      </c>
      <c r="L43" s="113">
        <v>2659.746078350001</v>
      </c>
      <c r="M43" s="184">
        <v>3.744816328952151</v>
      </c>
      <c r="N43" s="99">
        <v>2563.7387702500018</v>
      </c>
      <c r="O43" s="113">
        <v>2659.746078350001</v>
      </c>
      <c r="P43" s="184">
        <v>3.744816328952151</v>
      </c>
      <c r="Q43" s="87"/>
    </row>
    <row r="44" spans="1:17" ht="15.75" customHeight="1">
      <c r="A44" s="89"/>
      <c r="B44" s="90"/>
      <c r="C44" s="102"/>
      <c r="D44" s="397" t="s">
        <v>65</v>
      </c>
      <c r="E44" s="371"/>
      <c r="F44" s="371"/>
      <c r="G44" s="99">
        <v>12189.444558105963</v>
      </c>
      <c r="H44" s="99">
        <v>13310.445040299999</v>
      </c>
      <c r="I44" s="115">
        <v>7093.124861767722</v>
      </c>
      <c r="J44" s="100">
        <v>6790.1038151726443</v>
      </c>
      <c r="K44" s="115">
        <v>5096.3196963382406</v>
      </c>
      <c r="L44" s="100">
        <v>6520.3412251273558</v>
      </c>
      <c r="M44" s="101">
        <v>27.94215460643667</v>
      </c>
      <c r="N44" s="115">
        <v>8233.1210295987275</v>
      </c>
      <c r="O44" s="100">
        <v>8820.6437759198197</v>
      </c>
      <c r="P44" s="101">
        <v>7.1360878117654414</v>
      </c>
      <c r="Q44" s="87"/>
    </row>
    <row r="45" spans="1:17" ht="15.75" customHeight="1">
      <c r="A45" s="89"/>
      <c r="B45" s="90"/>
      <c r="C45" s="102"/>
      <c r="D45" s="367" t="s">
        <v>66</v>
      </c>
      <c r="E45" s="368"/>
      <c r="F45" s="368"/>
      <c r="G45" s="111">
        <v>12189.444558105963</v>
      </c>
      <c r="H45" s="111">
        <v>13310.445040299999</v>
      </c>
      <c r="I45" s="111">
        <v>7093.124861767722</v>
      </c>
      <c r="J45" s="94">
        <v>6790.1038151726443</v>
      </c>
      <c r="K45" s="111">
        <v>5096.3196963382406</v>
      </c>
      <c r="L45" s="94">
        <v>6520.3412251273558</v>
      </c>
      <c r="M45" s="95">
        <v>27.94215460643667</v>
      </c>
      <c r="N45" s="111">
        <v>8233.1210295987275</v>
      </c>
      <c r="O45" s="94">
        <v>8820.6437759198197</v>
      </c>
      <c r="P45" s="95">
        <v>7.1360878117654414</v>
      </c>
      <c r="Q45" s="87"/>
    </row>
    <row r="46" spans="1:17" ht="15.75" customHeight="1">
      <c r="A46" s="89"/>
      <c r="B46" s="90"/>
      <c r="C46" s="367" t="s">
        <v>67</v>
      </c>
      <c r="D46" s="368"/>
      <c r="E46" s="368"/>
      <c r="F46" s="369"/>
      <c r="G46" s="93">
        <v>18029.040391831204</v>
      </c>
      <c r="H46" s="93">
        <v>19545.476838968432</v>
      </c>
      <c r="I46" s="93">
        <v>7093.124861767722</v>
      </c>
      <c r="J46" s="113">
        <v>6790.1038151726443</v>
      </c>
      <c r="K46" s="93">
        <v>10935.915530063481</v>
      </c>
      <c r="L46" s="113">
        <v>12755.37302379579</v>
      </c>
      <c r="M46" s="184">
        <v>16.637450140598766</v>
      </c>
      <c r="N46" s="93">
        <v>14072.716863323967</v>
      </c>
      <c r="O46" s="113">
        <v>15055.675574588255</v>
      </c>
      <c r="P46" s="184">
        <v>6.9848538900548398</v>
      </c>
      <c r="Q46" s="87"/>
    </row>
    <row r="47" spans="1:17" ht="15.75" hidden="1" customHeight="1">
      <c r="A47" s="89"/>
      <c r="B47" s="90"/>
      <c r="C47" s="116"/>
      <c r="D47" s="370" t="s">
        <v>136</v>
      </c>
      <c r="E47" s="371"/>
      <c r="F47" s="371"/>
      <c r="G47" s="99">
        <v>2673.0254456219209</v>
      </c>
      <c r="H47" s="99">
        <v>3813.4138454287577</v>
      </c>
      <c r="I47" s="99" t="s">
        <v>61</v>
      </c>
      <c r="J47" s="100" t="s">
        <v>61</v>
      </c>
      <c r="K47" s="99">
        <v>2673.0254456219209</v>
      </c>
      <c r="L47" s="100">
        <v>3813.4138454287577</v>
      </c>
      <c r="M47" s="101">
        <v>42.662833669415654</v>
      </c>
      <c r="N47" s="99">
        <v>2673.0254456219209</v>
      </c>
      <c r="O47" s="100">
        <v>3813.4138454287577</v>
      </c>
      <c r="P47" s="101">
        <v>42.662833669415654</v>
      </c>
      <c r="Q47" s="87"/>
    </row>
    <row r="48" spans="1:17" ht="15.75" hidden="1" customHeight="1">
      <c r="A48" s="89"/>
      <c r="B48" s="90"/>
      <c r="C48" s="90"/>
      <c r="D48" s="367" t="s">
        <v>137</v>
      </c>
      <c r="E48" s="368"/>
      <c r="F48" s="368"/>
      <c r="G48" s="111">
        <v>974.99999999999989</v>
      </c>
      <c r="H48" s="111">
        <v>736.01</v>
      </c>
      <c r="I48" s="111" t="s">
        <v>61</v>
      </c>
      <c r="J48" s="94" t="s">
        <v>61</v>
      </c>
      <c r="K48" s="111">
        <v>974.99999999999989</v>
      </c>
      <c r="L48" s="94">
        <v>736.01</v>
      </c>
      <c r="M48" s="95">
        <v>-24.511794871794866</v>
      </c>
      <c r="N48" s="111">
        <v>614.08844340466578</v>
      </c>
      <c r="O48" s="94">
        <v>487.07566134478998</v>
      </c>
      <c r="P48" s="95">
        <v>-20.683141561121708</v>
      </c>
      <c r="Q48" s="87"/>
    </row>
    <row r="49" spans="1:17" ht="15.75" customHeight="1">
      <c r="A49" s="89"/>
      <c r="B49" s="90"/>
      <c r="C49" s="367" t="s">
        <v>138</v>
      </c>
      <c r="D49" s="368"/>
      <c r="E49" s="368"/>
      <c r="F49" s="368"/>
      <c r="G49" s="111">
        <v>3648.0254456219209</v>
      </c>
      <c r="H49" s="111">
        <v>4549.4238454287579</v>
      </c>
      <c r="I49" s="111" t="s">
        <v>61</v>
      </c>
      <c r="J49" s="94" t="s">
        <v>61</v>
      </c>
      <c r="K49" s="111">
        <v>3648.0254456219209</v>
      </c>
      <c r="L49" s="94">
        <v>4549.4238454287579</v>
      </c>
      <c r="M49" s="95">
        <v>24.709213607285164</v>
      </c>
      <c r="N49" s="111">
        <v>3287.113889026587</v>
      </c>
      <c r="O49" s="94">
        <v>4300.4895067735479</v>
      </c>
      <c r="P49" s="95">
        <v>30.828734627355786</v>
      </c>
      <c r="Q49" s="87"/>
    </row>
    <row r="50" spans="1:17" ht="15.75" customHeight="1">
      <c r="A50" s="89"/>
      <c r="B50" s="372" t="s">
        <v>71</v>
      </c>
      <c r="C50" s="373"/>
      <c r="D50" s="373"/>
      <c r="E50" s="373"/>
      <c r="F50" s="374"/>
      <c r="G50" s="99">
        <v>21677.065837453123</v>
      </c>
      <c r="H50" s="99">
        <v>24094.900684397187</v>
      </c>
      <c r="I50" s="99">
        <v>7093.124861767722</v>
      </c>
      <c r="J50" s="100">
        <v>6790.1038151726443</v>
      </c>
      <c r="K50" s="99">
        <v>14583.940975685402</v>
      </c>
      <c r="L50" s="100">
        <v>17304.796869224549</v>
      </c>
      <c r="M50" s="101">
        <v>18.656520196258366</v>
      </c>
      <c r="N50" s="99">
        <v>17359.830752350554</v>
      </c>
      <c r="O50" s="100">
        <v>19356.165081361803</v>
      </c>
      <c r="P50" s="101">
        <v>11.499733825117749</v>
      </c>
      <c r="Q50" s="87"/>
    </row>
    <row r="51" spans="1:17" ht="15.75" hidden="1" customHeight="1">
      <c r="A51" s="89"/>
      <c r="B51" s="108"/>
      <c r="C51" s="368" t="s">
        <v>72</v>
      </c>
      <c r="D51" s="368"/>
      <c r="E51" s="368"/>
      <c r="F51" s="369"/>
      <c r="G51" s="118">
        <v>0.38870664809635497</v>
      </c>
      <c r="H51" s="118">
        <v>0.42809624724249784</v>
      </c>
      <c r="I51" s="118" t="s">
        <v>61</v>
      </c>
      <c r="J51" s="95" t="s">
        <v>61</v>
      </c>
      <c r="K51" s="118">
        <v>0.26151485884677295</v>
      </c>
      <c r="L51" s="119">
        <v>0.30745586778060185</v>
      </c>
      <c r="M51" s="95"/>
      <c r="N51" s="118">
        <v>0.31129128240259235</v>
      </c>
      <c r="O51" s="119">
        <v>0.34390270957635094</v>
      </c>
      <c r="P51" s="95"/>
      <c r="Q51" s="87"/>
    </row>
    <row r="52" spans="1:17" ht="15.75" customHeight="1">
      <c r="A52" s="89"/>
      <c r="B52" s="121"/>
      <c r="C52" s="375" t="s">
        <v>73</v>
      </c>
      <c r="D52" s="375"/>
      <c r="E52" s="375"/>
      <c r="F52" s="375"/>
      <c r="G52" s="124">
        <v>623.37963656644536</v>
      </c>
      <c r="H52" s="124">
        <v>633.58100000000002</v>
      </c>
      <c r="I52" s="124">
        <v>620.12998852137071</v>
      </c>
      <c r="J52" s="125">
        <v>947.05897999000035</v>
      </c>
      <c r="K52" s="124">
        <v>3.2496480450747676</v>
      </c>
      <c r="L52" s="125">
        <v>-313.47797999000034</v>
      </c>
      <c r="M52" s="126">
        <v>-9746.5209660201162</v>
      </c>
      <c r="N52" s="124"/>
      <c r="O52" s="125"/>
      <c r="P52" s="126"/>
      <c r="Q52" s="87"/>
    </row>
    <row r="53" spans="1:17" ht="15.75" customHeight="1">
      <c r="A53" s="89"/>
      <c r="B53" s="128"/>
      <c r="C53" s="376" t="s">
        <v>74</v>
      </c>
      <c r="D53" s="377"/>
      <c r="E53" s="377"/>
      <c r="F53" s="377"/>
      <c r="G53" s="131">
        <v>9147.0337539800712</v>
      </c>
      <c r="H53" s="131">
        <v>5519.8825870799992</v>
      </c>
      <c r="I53" s="131">
        <v>3921.0565119061062</v>
      </c>
      <c r="J53" s="132">
        <v>4557.9089099999992</v>
      </c>
      <c r="K53" s="131">
        <v>5225.9772420739646</v>
      </c>
      <c r="L53" s="132">
        <v>961.9736770799999</v>
      </c>
      <c r="M53" s="133">
        <v>-81.592463332308071</v>
      </c>
      <c r="N53" s="131"/>
      <c r="O53" s="132"/>
      <c r="P53" s="133"/>
      <c r="Q53" s="87"/>
    </row>
    <row r="54" spans="1:17" ht="15.75" customHeight="1">
      <c r="A54" s="89"/>
      <c r="B54" s="128"/>
      <c r="C54" s="378" t="s">
        <v>75</v>
      </c>
      <c r="D54" s="379"/>
      <c r="E54" s="379"/>
      <c r="F54" s="379"/>
      <c r="G54" s="137" t="s">
        <v>61</v>
      </c>
      <c r="H54" s="137" t="s">
        <v>61</v>
      </c>
      <c r="I54" s="137" t="s">
        <v>61</v>
      </c>
      <c r="J54" s="138" t="s">
        <v>61</v>
      </c>
      <c r="K54" s="137" t="s">
        <v>61</v>
      </c>
      <c r="L54" s="138" t="s">
        <v>61</v>
      </c>
      <c r="M54" s="139" t="s">
        <v>61</v>
      </c>
      <c r="N54" s="137"/>
      <c r="O54" s="138"/>
      <c r="P54" s="139"/>
      <c r="Q54" s="87"/>
    </row>
    <row r="55" spans="1:17" ht="15.75" customHeight="1">
      <c r="A55" s="89"/>
      <c r="B55" s="380" t="s">
        <v>76</v>
      </c>
      <c r="C55" s="381"/>
      <c r="D55" s="381"/>
      <c r="E55" s="381"/>
      <c r="F55" s="382"/>
      <c r="G55" s="137">
        <v>9770.4133905465151</v>
      </c>
      <c r="H55" s="137">
        <v>6153.4635870799993</v>
      </c>
      <c r="I55" s="137">
        <v>4541.1865004274769</v>
      </c>
      <c r="J55" s="138">
        <v>5504.96788999</v>
      </c>
      <c r="K55" s="137">
        <v>5229.2268901190391</v>
      </c>
      <c r="L55" s="138">
        <v>648.49569708999957</v>
      </c>
      <c r="M55" s="139">
        <v>-87.598631485748427</v>
      </c>
      <c r="N55" s="137"/>
      <c r="O55" s="138"/>
      <c r="P55" s="139"/>
      <c r="Q55" s="87"/>
    </row>
    <row r="56" spans="1:17" ht="15.75" customHeight="1">
      <c r="A56" s="89"/>
      <c r="B56" s="141"/>
      <c r="C56" s="383" t="s">
        <v>73</v>
      </c>
      <c r="D56" s="384"/>
      <c r="E56" s="384"/>
      <c r="F56" s="384"/>
      <c r="G56" s="144">
        <v>6617.8143698099993</v>
      </c>
      <c r="H56" s="185">
        <v>6878.4849607199985</v>
      </c>
      <c r="I56" s="144">
        <v>12398.425537730001</v>
      </c>
      <c r="J56" s="145">
        <v>7503.6864358900029</v>
      </c>
      <c r="K56" s="144">
        <v>-5780.6111679200021</v>
      </c>
      <c r="L56" s="145">
        <v>-625.20147517000419</v>
      </c>
      <c r="M56" s="146">
        <v>89.184509094131542</v>
      </c>
      <c r="N56" s="144"/>
      <c r="O56" s="145"/>
      <c r="P56" s="146"/>
      <c r="Q56" s="87"/>
    </row>
    <row r="57" spans="1:17" ht="15.75" customHeight="1">
      <c r="A57" s="89"/>
      <c r="B57" s="147"/>
      <c r="C57" s="353" t="s">
        <v>77</v>
      </c>
      <c r="D57" s="354"/>
      <c r="E57" s="354"/>
      <c r="F57" s="354"/>
      <c r="G57" s="150">
        <v>32032.999999999989</v>
      </c>
      <c r="H57" s="186">
        <v>79113.999999999985</v>
      </c>
      <c r="I57" s="150">
        <v>5309</v>
      </c>
      <c r="J57" s="151">
        <v>49803.999999999993</v>
      </c>
      <c r="K57" s="150">
        <v>26723.999999999996</v>
      </c>
      <c r="L57" s="151">
        <v>29310</v>
      </c>
      <c r="M57" s="152">
        <v>9.6766951055231409</v>
      </c>
      <c r="N57" s="150"/>
      <c r="O57" s="151"/>
      <c r="P57" s="152"/>
      <c r="Q57" s="87"/>
    </row>
    <row r="58" spans="1:17" ht="15.75" customHeight="1">
      <c r="A58" s="89"/>
      <c r="B58" s="147"/>
      <c r="C58" s="353" t="s">
        <v>78</v>
      </c>
      <c r="D58" s="354"/>
      <c r="E58" s="354"/>
      <c r="F58" s="354"/>
      <c r="G58" s="150">
        <v>29630.778928105909</v>
      </c>
      <c r="H58" s="186">
        <v>21799.150706928209</v>
      </c>
      <c r="I58" s="150">
        <v>34128.487071371659</v>
      </c>
      <c r="J58" s="151">
        <v>28287.57436065219</v>
      </c>
      <c r="K58" s="150">
        <v>-4497.7081432657515</v>
      </c>
      <c r="L58" s="151">
        <v>-6488.4236537239804</v>
      </c>
      <c r="M58" s="152">
        <v>-44.260664477281658</v>
      </c>
      <c r="N58" s="150"/>
      <c r="O58" s="151"/>
      <c r="P58" s="152"/>
      <c r="Q58" s="87"/>
    </row>
    <row r="59" spans="1:17" ht="15.75" customHeight="1">
      <c r="A59" s="89"/>
      <c r="B59" s="147"/>
      <c r="C59" s="355" t="s">
        <v>75</v>
      </c>
      <c r="D59" s="356"/>
      <c r="E59" s="356"/>
      <c r="F59" s="356"/>
      <c r="G59" s="155">
        <v>4598.7636214032918</v>
      </c>
      <c r="H59" s="187">
        <v>3661.7794845296817</v>
      </c>
      <c r="I59" s="155">
        <v>6835.7715046037956</v>
      </c>
      <c r="J59" s="156">
        <v>2256.5126974868217</v>
      </c>
      <c r="K59" s="155">
        <v>-2237.0078832005047</v>
      </c>
      <c r="L59" s="156">
        <v>1405.26678704286</v>
      </c>
      <c r="M59" s="157">
        <v>162.81903598088056</v>
      </c>
      <c r="N59" s="155"/>
      <c r="O59" s="156"/>
      <c r="P59" s="157"/>
      <c r="Q59" s="87"/>
    </row>
    <row r="60" spans="1:17" ht="15.75" customHeight="1">
      <c r="A60" s="89"/>
      <c r="B60" s="357" t="s">
        <v>79</v>
      </c>
      <c r="C60" s="356"/>
      <c r="D60" s="356"/>
      <c r="E60" s="356"/>
      <c r="F60" s="358"/>
      <c r="G60" s="155">
        <v>72880.356919319194</v>
      </c>
      <c r="H60" s="187">
        <v>111453.41515217787</v>
      </c>
      <c r="I60" s="155">
        <v>58671.684113705458</v>
      </c>
      <c r="J60" s="156">
        <v>87851.77349402901</v>
      </c>
      <c r="K60" s="155">
        <v>14208.67280561374</v>
      </c>
      <c r="L60" s="156">
        <v>23601.641658148859</v>
      </c>
      <c r="M60" s="157">
        <v>66.107292222423681</v>
      </c>
      <c r="N60" s="155"/>
      <c r="O60" s="156"/>
      <c r="P60" s="157"/>
      <c r="Q60" s="87"/>
    </row>
    <row r="61" spans="1:17" ht="15.75" customHeight="1">
      <c r="A61" s="89"/>
      <c r="B61" s="359" t="s">
        <v>80</v>
      </c>
      <c r="C61" s="360"/>
      <c r="D61" s="360"/>
      <c r="E61" s="360"/>
      <c r="F61" s="361"/>
      <c r="G61" s="161">
        <v>646.48459042000002</v>
      </c>
      <c r="H61" s="188">
        <v>698.22926649999999</v>
      </c>
      <c r="I61" s="161" t="s">
        <v>61</v>
      </c>
      <c r="J61" s="162" t="s">
        <v>61</v>
      </c>
      <c r="K61" s="161">
        <v>646.48459042000002</v>
      </c>
      <c r="L61" s="162">
        <v>698.22926649999999</v>
      </c>
      <c r="M61" s="163">
        <v>8.0040076510382328</v>
      </c>
      <c r="N61" s="161"/>
      <c r="O61" s="162"/>
      <c r="P61" s="163"/>
      <c r="Q61" s="87"/>
    </row>
    <row r="62" spans="1:17" ht="15.75" customHeight="1">
      <c r="A62" s="362" t="s">
        <v>81</v>
      </c>
      <c r="B62" s="363"/>
      <c r="C62" s="363"/>
      <c r="D62" s="363"/>
      <c r="E62" s="363"/>
      <c r="F62" s="364"/>
      <c r="G62" s="167">
        <v>104974.32073773883</v>
      </c>
      <c r="H62" s="167">
        <v>142400.00869015505</v>
      </c>
      <c r="I62" s="167">
        <v>70305.99547590065</v>
      </c>
      <c r="J62" s="168">
        <v>100146.84519919165</v>
      </c>
      <c r="K62" s="167">
        <v>34668.325261838181</v>
      </c>
      <c r="L62" s="168">
        <v>42253.163490963409</v>
      </c>
      <c r="M62" s="169">
        <v>21.878294298439567</v>
      </c>
      <c r="N62" s="167"/>
      <c r="O62" s="168"/>
      <c r="P62" s="169"/>
      <c r="Q62" s="87"/>
    </row>
    <row r="63" spans="1:17" ht="15.75" hidden="1" customHeight="1">
      <c r="A63" s="171"/>
      <c r="B63" s="365" t="s">
        <v>72</v>
      </c>
      <c r="C63" s="365"/>
      <c r="D63" s="365"/>
      <c r="E63" s="365"/>
      <c r="F63" s="366"/>
      <c r="G63" s="174">
        <v>1.8823680592258747</v>
      </c>
      <c r="H63" s="174">
        <v>2.5300336418082892</v>
      </c>
      <c r="I63" s="174" t="s">
        <v>61</v>
      </c>
      <c r="J63" s="189" t="s">
        <v>61</v>
      </c>
      <c r="K63" s="174">
        <v>0.62166201868336457</v>
      </c>
      <c r="L63" s="175">
        <v>0.75071572037308421</v>
      </c>
      <c r="M63" s="189"/>
      <c r="N63" s="174"/>
      <c r="O63" s="175"/>
      <c r="P63" s="189"/>
      <c r="Q63" s="87"/>
    </row>
    <row r="64" spans="1:17" ht="17.25" customHeight="1">
      <c r="A64" s="350" t="s">
        <v>85</v>
      </c>
      <c r="B64" s="351"/>
      <c r="C64" s="351"/>
      <c r="D64" s="351"/>
      <c r="E64" s="351"/>
      <c r="F64" s="352"/>
      <c r="G64" s="179" t="s">
        <v>61</v>
      </c>
      <c r="H64" s="179" t="s">
        <v>61</v>
      </c>
      <c r="I64" s="179" t="s">
        <v>61</v>
      </c>
      <c r="J64" s="178" t="s">
        <v>61</v>
      </c>
      <c r="K64" s="179">
        <v>55767.16</v>
      </c>
      <c r="L64" s="180">
        <v>56283.839999999997</v>
      </c>
      <c r="M64" s="178">
        <v>0.92649509137634578</v>
      </c>
      <c r="N64" s="179">
        <v>55767.16</v>
      </c>
      <c r="O64" s="180">
        <v>56283.839999999997</v>
      </c>
      <c r="P64" s="178">
        <v>0.92649509137634578</v>
      </c>
      <c r="Q64" s="87"/>
    </row>
    <row r="65" spans="1:14" ht="15.75" customHeight="1"/>
    <row r="66" spans="1:14" ht="15.75" customHeight="1">
      <c r="A66" s="83" t="s">
        <v>86</v>
      </c>
      <c r="D66" s="83" t="s">
        <v>87</v>
      </c>
    </row>
    <row r="67" spans="1:14" ht="15.75" customHeight="1">
      <c r="D67" s="191" t="s">
        <v>139</v>
      </c>
    </row>
    <row r="68" spans="1:14" ht="19.5" customHeight="1">
      <c r="D68" s="83" t="s">
        <v>88</v>
      </c>
    </row>
    <row r="69" spans="1:14">
      <c r="G69" s="190"/>
      <c r="H69" s="190"/>
      <c r="I69" s="190"/>
      <c r="K69" s="190"/>
      <c r="N69" s="190"/>
    </row>
    <row r="70" spans="1:14">
      <c r="G70" s="190"/>
      <c r="H70" s="190"/>
      <c r="I70" s="190"/>
      <c r="K70" s="190"/>
      <c r="N70" s="190"/>
    </row>
    <row r="71" spans="1:14">
      <c r="G71" s="190"/>
      <c r="H71" s="190"/>
      <c r="I71" s="190"/>
      <c r="K71" s="190"/>
      <c r="N71" s="190"/>
    </row>
    <row r="72" spans="1:14">
      <c r="G72" s="190"/>
      <c r="H72" s="190"/>
      <c r="I72" s="190"/>
      <c r="K72" s="190"/>
      <c r="N72" s="190"/>
    </row>
  </sheetData>
  <mergeCells count="62">
    <mergeCell ref="D14:F14"/>
    <mergeCell ref="B1:P1"/>
    <mergeCell ref="B2:P2"/>
    <mergeCell ref="A5:F5"/>
    <mergeCell ref="G5:H5"/>
    <mergeCell ref="I5:J5"/>
    <mergeCell ref="K5:M5"/>
    <mergeCell ref="N5:P5"/>
    <mergeCell ref="A6:F6"/>
    <mergeCell ref="D7:F7"/>
    <mergeCell ref="E8:F8"/>
    <mergeCell ref="E12:F12"/>
    <mergeCell ref="D13:F13"/>
    <mergeCell ref="C26:F26"/>
    <mergeCell ref="C15:F15"/>
    <mergeCell ref="D16:F16"/>
    <mergeCell ref="D17:F17"/>
    <mergeCell ref="C18:F18"/>
    <mergeCell ref="B19:F19"/>
    <mergeCell ref="C20:F20"/>
    <mergeCell ref="C21:F21"/>
    <mergeCell ref="C22:F22"/>
    <mergeCell ref="C23:F23"/>
    <mergeCell ref="B24:F24"/>
    <mergeCell ref="C25:F25"/>
    <mergeCell ref="K36:M36"/>
    <mergeCell ref="N36:P36"/>
    <mergeCell ref="C27:F27"/>
    <mergeCell ref="C28:F28"/>
    <mergeCell ref="B29:F29"/>
    <mergeCell ref="B30:F30"/>
    <mergeCell ref="A31:F31"/>
    <mergeCell ref="B32:F32"/>
    <mergeCell ref="D45:F45"/>
    <mergeCell ref="A33:F33"/>
    <mergeCell ref="A36:F36"/>
    <mergeCell ref="G36:H36"/>
    <mergeCell ref="I36:J36"/>
    <mergeCell ref="A37:F37"/>
    <mergeCell ref="D38:F38"/>
    <mergeCell ref="E39:F39"/>
    <mergeCell ref="E43:F43"/>
    <mergeCell ref="D44:F44"/>
    <mergeCell ref="C57:F57"/>
    <mergeCell ref="C46:F46"/>
    <mergeCell ref="D47:F47"/>
    <mergeCell ref="D48:F48"/>
    <mergeCell ref="C49:F49"/>
    <mergeCell ref="B50:F50"/>
    <mergeCell ref="C51:F51"/>
    <mergeCell ref="C52:F52"/>
    <mergeCell ref="C53:F53"/>
    <mergeCell ref="C54:F54"/>
    <mergeCell ref="B55:F55"/>
    <mergeCell ref="C56:F56"/>
    <mergeCell ref="A64:F64"/>
    <mergeCell ref="C58:F58"/>
    <mergeCell ref="C59:F59"/>
    <mergeCell ref="B60:F60"/>
    <mergeCell ref="B61:F61"/>
    <mergeCell ref="A62:F62"/>
    <mergeCell ref="B63:F63"/>
  </mergeCells>
  <phoneticPr fontId="4"/>
  <pageMargins left="0.31496062992125984" right="0.31496062992125984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2A916-95AE-4960-9BC1-40E84E82E653}">
  <dimension ref="A1:AL18"/>
  <sheetViews>
    <sheetView showGridLines="0" topLeftCell="K2" workbookViewId="0">
      <selection activeCell="U20" sqref="U20"/>
    </sheetView>
  </sheetViews>
  <sheetFormatPr defaultColWidth="9.23046875" defaultRowHeight="12.5"/>
  <cols>
    <col min="1" max="1" width="22.07421875" style="73" customWidth="1"/>
    <col min="2" max="2" width="2" style="73" customWidth="1"/>
    <col min="3" max="14" width="7.53515625" style="73" bestFit="1" customWidth="1"/>
    <col min="15" max="19" width="7.4609375" style="73" bestFit="1" customWidth="1"/>
    <col min="20" max="26" width="7.53515625" style="73" bestFit="1" customWidth="1"/>
    <col min="27" max="33" width="9.23046875" style="73"/>
    <col min="34" max="38" width="7.53515625" style="73" bestFit="1" customWidth="1"/>
    <col min="39" max="16384" width="9.23046875" style="73"/>
  </cols>
  <sheetData>
    <row r="1" spans="1:38" hidden="1">
      <c r="A1" s="82" t="e">
        <f ca="1">DotStatQuery(B1)</f>
        <v>#NAME?</v>
      </c>
      <c r="B1" s="82" t="s">
        <v>93</v>
      </c>
    </row>
    <row r="2" spans="1:38" ht="34.5">
      <c r="A2" s="81" t="s">
        <v>140</v>
      </c>
    </row>
    <row r="3" spans="1:38">
      <c r="A3" s="345" t="s">
        <v>97</v>
      </c>
      <c r="B3" s="346"/>
      <c r="C3" s="347" t="s">
        <v>98</v>
      </c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9"/>
    </row>
    <row r="4" spans="1:38">
      <c r="A4" s="345" t="s">
        <v>99</v>
      </c>
      <c r="B4" s="346"/>
      <c r="C4" s="347" t="s">
        <v>100</v>
      </c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348"/>
      <c r="AK4" s="348"/>
      <c r="AL4" s="349"/>
    </row>
    <row r="5" spans="1:38">
      <c r="A5" s="345" t="s">
        <v>95</v>
      </c>
      <c r="B5" s="346"/>
      <c r="C5" s="347" t="s">
        <v>141</v>
      </c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  <c r="T5" s="348"/>
      <c r="U5" s="348"/>
      <c r="V5" s="348"/>
      <c r="W5" s="348"/>
      <c r="X5" s="348"/>
      <c r="Y5" s="348"/>
      <c r="Z5" s="348"/>
      <c r="AA5" s="348"/>
      <c r="AB5" s="348"/>
      <c r="AC5" s="348"/>
      <c r="AD5" s="348"/>
      <c r="AE5" s="348"/>
      <c r="AF5" s="348"/>
      <c r="AG5" s="348"/>
      <c r="AH5" s="348"/>
      <c r="AI5" s="348"/>
      <c r="AJ5" s="348"/>
      <c r="AK5" s="348"/>
      <c r="AL5" s="349"/>
    </row>
    <row r="6" spans="1:38">
      <c r="A6" s="345" t="s">
        <v>103</v>
      </c>
      <c r="B6" s="346"/>
      <c r="C6" s="347" t="s">
        <v>104</v>
      </c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  <c r="W6" s="348"/>
      <c r="X6" s="348"/>
      <c r="Y6" s="348"/>
      <c r="Z6" s="348"/>
      <c r="AA6" s="348"/>
      <c r="AB6" s="348"/>
      <c r="AC6" s="348"/>
      <c r="AD6" s="348"/>
      <c r="AE6" s="348"/>
      <c r="AF6" s="348"/>
      <c r="AG6" s="348"/>
      <c r="AH6" s="348"/>
      <c r="AI6" s="348"/>
      <c r="AJ6" s="348"/>
      <c r="AK6" s="348"/>
      <c r="AL6" s="349"/>
    </row>
    <row r="7" spans="1:38">
      <c r="A7" s="343" t="s">
        <v>142</v>
      </c>
      <c r="B7" s="344"/>
      <c r="C7" s="404" t="s">
        <v>143</v>
      </c>
      <c r="D7" s="405"/>
      <c r="E7" s="405"/>
      <c r="F7" s="405"/>
      <c r="G7" s="405"/>
      <c r="H7" s="405"/>
      <c r="I7" s="405"/>
      <c r="J7" s="405"/>
      <c r="K7" s="405"/>
      <c r="L7" s="405"/>
      <c r="M7" s="405"/>
      <c r="N7" s="406"/>
      <c r="O7" s="404" t="s">
        <v>144</v>
      </c>
      <c r="P7" s="405"/>
      <c r="Q7" s="405"/>
      <c r="R7" s="405"/>
      <c r="S7" s="405"/>
      <c r="T7" s="405"/>
      <c r="U7" s="405"/>
      <c r="V7" s="405"/>
      <c r="W7" s="405"/>
      <c r="X7" s="405"/>
      <c r="Y7" s="405"/>
      <c r="Z7" s="406"/>
      <c r="AA7" s="407" t="s">
        <v>145</v>
      </c>
      <c r="AB7" s="408"/>
      <c r="AC7" s="408"/>
      <c r="AD7" s="408"/>
      <c r="AE7" s="408"/>
      <c r="AF7" s="408"/>
      <c r="AG7" s="408"/>
      <c r="AH7" s="408"/>
      <c r="AI7" s="408"/>
      <c r="AJ7" s="408"/>
      <c r="AK7" s="408"/>
      <c r="AL7" s="409"/>
    </row>
    <row r="8" spans="1:38">
      <c r="A8" s="343" t="s">
        <v>105</v>
      </c>
      <c r="B8" s="344"/>
      <c r="C8" s="80" t="s">
        <v>107</v>
      </c>
      <c r="D8" s="80" t="s">
        <v>108</v>
      </c>
      <c r="E8" s="80" t="s">
        <v>109</v>
      </c>
      <c r="F8" s="80" t="s">
        <v>110</v>
      </c>
      <c r="G8" s="80" t="s">
        <v>111</v>
      </c>
      <c r="H8" s="80" t="s">
        <v>112</v>
      </c>
      <c r="I8" s="80" t="s">
        <v>113</v>
      </c>
      <c r="J8" s="80" t="s">
        <v>114</v>
      </c>
      <c r="K8" s="80" t="s">
        <v>115</v>
      </c>
      <c r="L8" s="80" t="s">
        <v>116</v>
      </c>
      <c r="M8" s="80" t="s">
        <v>117</v>
      </c>
      <c r="N8" s="80" t="s">
        <v>146</v>
      </c>
      <c r="O8" s="80" t="s">
        <v>107</v>
      </c>
      <c r="P8" s="80" t="s">
        <v>108</v>
      </c>
      <c r="Q8" s="80" t="s">
        <v>109</v>
      </c>
      <c r="R8" s="80" t="s">
        <v>110</v>
      </c>
      <c r="S8" s="80" t="s">
        <v>111</v>
      </c>
      <c r="T8" s="80" t="s">
        <v>112</v>
      </c>
      <c r="U8" s="80" t="s">
        <v>113</v>
      </c>
      <c r="V8" s="80" t="s">
        <v>114</v>
      </c>
      <c r="W8" s="80" t="s">
        <v>115</v>
      </c>
      <c r="X8" s="80" t="s">
        <v>116</v>
      </c>
      <c r="Y8" s="80" t="s">
        <v>117</v>
      </c>
      <c r="Z8" s="80" t="s">
        <v>146</v>
      </c>
      <c r="AA8" s="80" t="s">
        <v>107</v>
      </c>
      <c r="AB8" s="80" t="s">
        <v>108</v>
      </c>
      <c r="AC8" s="80" t="s">
        <v>109</v>
      </c>
      <c r="AD8" s="80" t="s">
        <v>110</v>
      </c>
      <c r="AE8" s="80" t="s">
        <v>111</v>
      </c>
      <c r="AF8" s="80" t="s">
        <v>112</v>
      </c>
      <c r="AG8" s="80" t="s">
        <v>113</v>
      </c>
      <c r="AH8" s="80" t="s">
        <v>114</v>
      </c>
      <c r="AI8" s="80" t="s">
        <v>115</v>
      </c>
      <c r="AJ8" s="80" t="s">
        <v>116</v>
      </c>
      <c r="AK8" s="80" t="s">
        <v>117</v>
      </c>
      <c r="AL8" s="80" t="s">
        <v>146</v>
      </c>
    </row>
    <row r="9" spans="1:38" ht="13">
      <c r="A9" s="79" t="s">
        <v>118</v>
      </c>
      <c r="B9" s="76" t="s">
        <v>119</v>
      </c>
      <c r="C9" s="76" t="s">
        <v>120</v>
      </c>
      <c r="D9" s="76" t="s">
        <v>120</v>
      </c>
      <c r="E9" s="76" t="s">
        <v>120</v>
      </c>
      <c r="F9" s="76" t="s">
        <v>120</v>
      </c>
      <c r="G9" s="76" t="s">
        <v>120</v>
      </c>
      <c r="H9" s="76" t="s">
        <v>120</v>
      </c>
      <c r="I9" s="76" t="s">
        <v>120</v>
      </c>
      <c r="J9" s="76" t="s">
        <v>120</v>
      </c>
      <c r="K9" s="76" t="s">
        <v>120</v>
      </c>
      <c r="L9" s="76" t="s">
        <v>120</v>
      </c>
      <c r="M9" s="76" t="s">
        <v>120</v>
      </c>
      <c r="N9" s="76" t="s">
        <v>120</v>
      </c>
      <c r="O9" s="76" t="s">
        <v>120</v>
      </c>
      <c r="P9" s="76" t="s">
        <v>120</v>
      </c>
      <c r="Q9" s="76" t="s">
        <v>120</v>
      </c>
      <c r="R9" s="76" t="s">
        <v>120</v>
      </c>
      <c r="S9" s="76" t="s">
        <v>120</v>
      </c>
      <c r="T9" s="76" t="s">
        <v>120</v>
      </c>
      <c r="U9" s="76" t="s">
        <v>120</v>
      </c>
      <c r="V9" s="76" t="s">
        <v>120</v>
      </c>
      <c r="W9" s="76" t="s">
        <v>120</v>
      </c>
      <c r="X9" s="76" t="s">
        <v>120</v>
      </c>
      <c r="Y9" s="76" t="s">
        <v>120</v>
      </c>
      <c r="Z9" s="76" t="s">
        <v>120</v>
      </c>
      <c r="AA9" s="76" t="s">
        <v>120</v>
      </c>
      <c r="AB9" s="76" t="s">
        <v>120</v>
      </c>
      <c r="AC9" s="76" t="s">
        <v>120</v>
      </c>
      <c r="AD9" s="76" t="s">
        <v>120</v>
      </c>
      <c r="AE9" s="76" t="s">
        <v>120</v>
      </c>
      <c r="AF9" s="76" t="s">
        <v>120</v>
      </c>
      <c r="AG9" s="76" t="s">
        <v>120</v>
      </c>
      <c r="AH9" s="76" t="s">
        <v>120</v>
      </c>
      <c r="AI9" s="76" t="s">
        <v>120</v>
      </c>
      <c r="AJ9" s="76" t="s">
        <v>120</v>
      </c>
      <c r="AK9" s="76" t="s">
        <v>120</v>
      </c>
      <c r="AL9" s="76" t="s">
        <v>120</v>
      </c>
    </row>
    <row r="10" spans="1:38" ht="13">
      <c r="A10" s="77" t="s">
        <v>121</v>
      </c>
      <c r="B10" s="76" t="s">
        <v>120</v>
      </c>
      <c r="C10" s="192">
        <v>106869.33</v>
      </c>
      <c r="D10" s="192">
        <v>100993.78</v>
      </c>
      <c r="E10" s="192">
        <v>110460.1</v>
      </c>
      <c r="F10" s="192">
        <v>109932.38</v>
      </c>
      <c r="G10" s="192">
        <v>104519.86</v>
      </c>
      <c r="H10" s="192">
        <v>117844.92</v>
      </c>
      <c r="I10" s="192">
        <v>124064.27</v>
      </c>
      <c r="J10" s="192">
        <v>125329.62</v>
      </c>
      <c r="K10" s="192">
        <v>122872.12</v>
      </c>
      <c r="L10" s="192">
        <v>136454.51999999999</v>
      </c>
      <c r="M10" s="192">
        <v>155127.35</v>
      </c>
      <c r="N10" s="192">
        <v>176099.43</v>
      </c>
      <c r="O10" s="192">
        <v>92759.46</v>
      </c>
      <c r="P10" s="192">
        <v>88503.48</v>
      </c>
      <c r="Q10" s="192">
        <v>94551.6</v>
      </c>
      <c r="R10" s="192">
        <v>97277.74</v>
      </c>
      <c r="S10" s="192">
        <v>94001.14</v>
      </c>
      <c r="T10" s="192">
        <v>106265.77</v>
      </c>
      <c r="U10" s="192">
        <v>110786.45</v>
      </c>
      <c r="V10" s="192">
        <v>111549.43</v>
      </c>
      <c r="W10" s="192">
        <v>108984.72</v>
      </c>
      <c r="X10" s="192">
        <v>122910.26</v>
      </c>
      <c r="Y10" s="192">
        <v>141279.88</v>
      </c>
      <c r="Z10" s="192">
        <v>162820.95000000001</v>
      </c>
      <c r="AA10" s="192" t="s">
        <v>147</v>
      </c>
      <c r="AB10" s="192" t="s">
        <v>147</v>
      </c>
      <c r="AC10" s="192" t="s">
        <v>147</v>
      </c>
      <c r="AD10" s="192" t="s">
        <v>147</v>
      </c>
      <c r="AE10" s="192" t="s">
        <v>147</v>
      </c>
      <c r="AF10" s="192" t="s">
        <v>147</v>
      </c>
      <c r="AG10" s="192" t="s">
        <v>147</v>
      </c>
      <c r="AH10" s="192">
        <v>114694.22</v>
      </c>
      <c r="AI10" s="192">
        <v>113780.06</v>
      </c>
      <c r="AJ10" s="192">
        <v>122537.38</v>
      </c>
      <c r="AK10" s="192">
        <v>142318.56</v>
      </c>
      <c r="AL10" s="192">
        <v>159919.89000000001</v>
      </c>
    </row>
    <row r="11" spans="1:38" ht="13">
      <c r="A11" s="77" t="s">
        <v>122</v>
      </c>
      <c r="B11" s="76" t="s">
        <v>120</v>
      </c>
      <c r="C11" s="193">
        <v>5505.7</v>
      </c>
      <c r="D11" s="193">
        <v>5703.07</v>
      </c>
      <c r="E11" s="193">
        <v>4990.3</v>
      </c>
      <c r="F11" s="193">
        <v>4285.6400000000003</v>
      </c>
      <c r="G11" s="193">
        <v>4320.07</v>
      </c>
      <c r="H11" s="193">
        <v>3973.99</v>
      </c>
      <c r="I11" s="193">
        <v>4352.08</v>
      </c>
      <c r="J11" s="193">
        <v>4689.47</v>
      </c>
      <c r="K11" s="193">
        <v>4741.38</v>
      </c>
      <c r="L11" s="193">
        <v>5074.3900000000003</v>
      </c>
      <c r="M11" s="193">
        <v>6352.28</v>
      </c>
      <c r="N11" s="193">
        <v>9331.9699999999993</v>
      </c>
      <c r="O11" s="193">
        <v>5458.56</v>
      </c>
      <c r="P11" s="193">
        <v>5650.26</v>
      </c>
      <c r="Q11" s="193">
        <v>4947.24</v>
      </c>
      <c r="R11" s="193">
        <v>4240.04</v>
      </c>
      <c r="S11" s="193">
        <v>4277.2299999999996</v>
      </c>
      <c r="T11" s="193">
        <v>3930.44</v>
      </c>
      <c r="U11" s="193">
        <v>4304.8900000000003</v>
      </c>
      <c r="V11" s="193">
        <v>4640.51</v>
      </c>
      <c r="W11" s="193">
        <v>4534.51</v>
      </c>
      <c r="X11" s="193">
        <v>4870.8500000000004</v>
      </c>
      <c r="Y11" s="193">
        <v>6257.69</v>
      </c>
      <c r="Z11" s="193">
        <v>9274.14</v>
      </c>
      <c r="AA11" s="193" t="s">
        <v>147</v>
      </c>
      <c r="AB11" s="193" t="s">
        <v>147</v>
      </c>
      <c r="AC11" s="193" t="s">
        <v>147</v>
      </c>
      <c r="AD11" s="193" t="s">
        <v>147</v>
      </c>
      <c r="AE11" s="193" t="s">
        <v>147</v>
      </c>
      <c r="AF11" s="193" t="s">
        <v>147</v>
      </c>
      <c r="AG11" s="193" t="s">
        <v>147</v>
      </c>
      <c r="AH11" s="193">
        <v>4678.8599999999997</v>
      </c>
      <c r="AI11" s="193">
        <v>4725.24</v>
      </c>
      <c r="AJ11" s="193">
        <v>5051.67</v>
      </c>
      <c r="AK11" s="193">
        <v>6302.74</v>
      </c>
      <c r="AL11" s="193">
        <v>7835.68</v>
      </c>
    </row>
    <row r="12" spans="1:38" ht="13">
      <c r="A12" s="77" t="s">
        <v>123</v>
      </c>
      <c r="B12" s="76" t="s">
        <v>120</v>
      </c>
      <c r="C12" s="192">
        <v>14436.15</v>
      </c>
      <c r="D12" s="192">
        <v>13556.62</v>
      </c>
      <c r="E12" s="192">
        <v>12879.76</v>
      </c>
      <c r="F12" s="192">
        <v>12540.1</v>
      </c>
      <c r="G12" s="192">
        <v>10943.74</v>
      </c>
      <c r="H12" s="192">
        <v>11741.8</v>
      </c>
      <c r="I12" s="192">
        <v>13654.35</v>
      </c>
      <c r="J12" s="192">
        <v>15382.81</v>
      </c>
      <c r="K12" s="192">
        <v>14543.97</v>
      </c>
      <c r="L12" s="192">
        <v>18616.88</v>
      </c>
      <c r="M12" s="192">
        <v>19369.95</v>
      </c>
      <c r="N12" s="192">
        <v>20293.169999999998</v>
      </c>
      <c r="O12" s="192">
        <v>12997.24</v>
      </c>
      <c r="P12" s="192">
        <v>12028.27</v>
      </c>
      <c r="Q12" s="192">
        <v>11338.93</v>
      </c>
      <c r="R12" s="192">
        <v>10620.32</v>
      </c>
      <c r="S12" s="192">
        <v>9039.2999999999993</v>
      </c>
      <c r="T12" s="192">
        <v>9621.67</v>
      </c>
      <c r="U12" s="192">
        <v>11330.86</v>
      </c>
      <c r="V12" s="192">
        <v>12839.67</v>
      </c>
      <c r="W12" s="192">
        <v>11984.15</v>
      </c>
      <c r="X12" s="192">
        <v>16013.14</v>
      </c>
      <c r="Y12" s="192">
        <v>16721.919999999998</v>
      </c>
      <c r="Z12" s="192">
        <v>17558.93</v>
      </c>
      <c r="AA12" s="192" t="s">
        <v>147</v>
      </c>
      <c r="AB12" s="192" t="s">
        <v>147</v>
      </c>
      <c r="AC12" s="192" t="s">
        <v>147</v>
      </c>
      <c r="AD12" s="192" t="s">
        <v>147</v>
      </c>
      <c r="AE12" s="192" t="s">
        <v>147</v>
      </c>
      <c r="AF12" s="192" t="s">
        <v>147</v>
      </c>
      <c r="AG12" s="192" t="s">
        <v>147</v>
      </c>
      <c r="AH12" s="192">
        <v>12136.17</v>
      </c>
      <c r="AI12" s="192">
        <v>12211.36</v>
      </c>
      <c r="AJ12" s="192">
        <v>14124.7</v>
      </c>
      <c r="AK12" s="192">
        <v>15505.62</v>
      </c>
      <c r="AL12" s="192">
        <v>16014.21</v>
      </c>
    </row>
    <row r="13" spans="1:38" ht="13">
      <c r="A13" s="77" t="s">
        <v>124</v>
      </c>
      <c r="B13" s="76" t="s">
        <v>120</v>
      </c>
      <c r="C13" s="193">
        <v>15596.22</v>
      </c>
      <c r="D13" s="193">
        <v>14569.64</v>
      </c>
      <c r="E13" s="193">
        <v>16220.84</v>
      </c>
      <c r="F13" s="193">
        <v>19347.099999999999</v>
      </c>
      <c r="G13" s="193">
        <v>19751.63</v>
      </c>
      <c r="H13" s="193">
        <v>26818.5</v>
      </c>
      <c r="I13" s="193">
        <v>27837.06</v>
      </c>
      <c r="J13" s="193">
        <v>28636.720000000001</v>
      </c>
      <c r="K13" s="193">
        <v>26900.5</v>
      </c>
      <c r="L13" s="193">
        <v>32470.04</v>
      </c>
      <c r="M13" s="193">
        <v>36159.019999999997</v>
      </c>
      <c r="N13" s="193">
        <v>40172.06</v>
      </c>
      <c r="O13" s="193">
        <v>14092.94</v>
      </c>
      <c r="P13" s="193">
        <v>12939.49</v>
      </c>
      <c r="Q13" s="193">
        <v>14228.26</v>
      </c>
      <c r="R13" s="193">
        <v>16566.2</v>
      </c>
      <c r="S13" s="193">
        <v>17940.21</v>
      </c>
      <c r="T13" s="193">
        <v>24735.69</v>
      </c>
      <c r="U13" s="193">
        <v>25005.06</v>
      </c>
      <c r="V13" s="193">
        <v>25670.38</v>
      </c>
      <c r="W13" s="193">
        <v>24122.38</v>
      </c>
      <c r="X13" s="193">
        <v>29320.38</v>
      </c>
      <c r="Y13" s="193">
        <v>32455.57</v>
      </c>
      <c r="Z13" s="193">
        <v>36444.68</v>
      </c>
      <c r="AA13" s="193" t="s">
        <v>147</v>
      </c>
      <c r="AB13" s="193" t="s">
        <v>147</v>
      </c>
      <c r="AC13" s="193" t="s">
        <v>147</v>
      </c>
      <c r="AD13" s="193" t="s">
        <v>147</v>
      </c>
      <c r="AE13" s="193" t="s">
        <v>147</v>
      </c>
      <c r="AF13" s="193" t="s">
        <v>147</v>
      </c>
      <c r="AG13" s="193" t="s">
        <v>147</v>
      </c>
      <c r="AH13" s="193">
        <v>24976.639999999999</v>
      </c>
      <c r="AI13" s="193">
        <v>24197.7</v>
      </c>
      <c r="AJ13" s="193">
        <v>28707.88</v>
      </c>
      <c r="AK13" s="193">
        <v>33272.39</v>
      </c>
      <c r="AL13" s="193">
        <v>35640.06</v>
      </c>
    </row>
    <row r="14" spans="1:38" ht="13">
      <c r="A14" s="77" t="s">
        <v>125</v>
      </c>
      <c r="B14" s="76" t="s">
        <v>120</v>
      </c>
      <c r="C14" s="192">
        <v>4626.2700000000004</v>
      </c>
      <c r="D14" s="192">
        <v>2837.01</v>
      </c>
      <c r="E14" s="192">
        <v>3510.04</v>
      </c>
      <c r="F14" s="192">
        <v>4096.3900000000003</v>
      </c>
      <c r="G14" s="192">
        <v>4056.11</v>
      </c>
      <c r="H14" s="192">
        <v>5158.66</v>
      </c>
      <c r="I14" s="192">
        <v>6088.93</v>
      </c>
      <c r="J14" s="192">
        <v>5206.55</v>
      </c>
      <c r="K14" s="192">
        <v>4442.62</v>
      </c>
      <c r="L14" s="192">
        <v>4493.1499999999996</v>
      </c>
      <c r="M14" s="192">
        <v>6551.17</v>
      </c>
      <c r="N14" s="192">
        <v>6932.47</v>
      </c>
      <c r="O14" s="192">
        <v>4325.97</v>
      </c>
      <c r="P14" s="192">
        <v>2737.13</v>
      </c>
      <c r="Q14" s="192">
        <v>3430.07</v>
      </c>
      <c r="R14" s="192">
        <v>4009.18</v>
      </c>
      <c r="S14" s="192">
        <v>4003.37</v>
      </c>
      <c r="T14" s="192">
        <v>5087.3900000000003</v>
      </c>
      <c r="U14" s="192">
        <v>5858.03</v>
      </c>
      <c r="V14" s="192">
        <v>5098.34</v>
      </c>
      <c r="W14" s="192">
        <v>4298.17</v>
      </c>
      <c r="X14" s="192">
        <v>4395.87</v>
      </c>
      <c r="Y14" s="192">
        <v>6271.76</v>
      </c>
      <c r="Z14" s="192">
        <v>6705.85</v>
      </c>
      <c r="AA14" s="192" t="s">
        <v>147</v>
      </c>
      <c r="AB14" s="192" t="s">
        <v>147</v>
      </c>
      <c r="AC14" s="192" t="s">
        <v>147</v>
      </c>
      <c r="AD14" s="192" t="s">
        <v>147</v>
      </c>
      <c r="AE14" s="192" t="s">
        <v>147</v>
      </c>
      <c r="AF14" s="192" t="s">
        <v>147</v>
      </c>
      <c r="AG14" s="192" t="s">
        <v>147</v>
      </c>
      <c r="AH14" s="192">
        <v>5189.59</v>
      </c>
      <c r="AI14" s="192">
        <v>4411.33</v>
      </c>
      <c r="AJ14" s="192">
        <v>4248.38</v>
      </c>
      <c r="AK14" s="192">
        <v>6085.13</v>
      </c>
      <c r="AL14" s="192">
        <v>6645.78</v>
      </c>
    </row>
    <row r="15" spans="1:38" ht="13">
      <c r="A15" s="77" t="s">
        <v>126</v>
      </c>
      <c r="B15" s="76" t="s">
        <v>120</v>
      </c>
      <c r="C15" s="193">
        <v>20246.900000000001</v>
      </c>
      <c r="D15" s="193">
        <v>18662.16</v>
      </c>
      <c r="E15" s="193">
        <v>22414.49</v>
      </c>
      <c r="F15" s="193">
        <v>15924.54</v>
      </c>
      <c r="G15" s="193">
        <v>15028.43</v>
      </c>
      <c r="H15" s="193">
        <v>16807.79</v>
      </c>
      <c r="I15" s="193">
        <v>18460.84</v>
      </c>
      <c r="J15" s="193">
        <v>17250.009999999998</v>
      </c>
      <c r="K15" s="193">
        <v>18922.599999999999</v>
      </c>
      <c r="L15" s="193">
        <v>20304.03</v>
      </c>
      <c r="M15" s="193">
        <v>21953.02</v>
      </c>
      <c r="N15" s="193">
        <v>22262.99</v>
      </c>
      <c r="O15" s="193">
        <v>11086.18</v>
      </c>
      <c r="P15" s="193">
        <v>10604.51</v>
      </c>
      <c r="Q15" s="193">
        <v>11469.09</v>
      </c>
      <c r="R15" s="193">
        <v>9483.2900000000009</v>
      </c>
      <c r="S15" s="193">
        <v>9202.64</v>
      </c>
      <c r="T15" s="193">
        <v>10416.799999999999</v>
      </c>
      <c r="U15" s="193">
        <v>11462.29</v>
      </c>
      <c r="V15" s="193">
        <v>10064.27</v>
      </c>
      <c r="W15" s="193">
        <v>11720.19</v>
      </c>
      <c r="X15" s="193">
        <v>13660.18</v>
      </c>
      <c r="Y15" s="193">
        <v>15767</v>
      </c>
      <c r="Z15" s="193">
        <v>16747.349999999999</v>
      </c>
      <c r="AA15" s="193" t="s">
        <v>147</v>
      </c>
      <c r="AB15" s="193" t="s">
        <v>147</v>
      </c>
      <c r="AC15" s="193" t="s">
        <v>147</v>
      </c>
      <c r="AD15" s="193" t="s">
        <v>147</v>
      </c>
      <c r="AE15" s="193" t="s">
        <v>147</v>
      </c>
      <c r="AF15" s="193" t="s">
        <v>147</v>
      </c>
      <c r="AG15" s="193" t="s">
        <v>147</v>
      </c>
      <c r="AH15" s="193">
        <v>14163.52</v>
      </c>
      <c r="AI15" s="193">
        <v>15587.68</v>
      </c>
      <c r="AJ15" s="193">
        <v>16260.25</v>
      </c>
      <c r="AK15" s="193">
        <v>17635.87</v>
      </c>
      <c r="AL15" s="193">
        <v>17499.939999999999</v>
      </c>
    </row>
    <row r="16" spans="1:38" ht="13">
      <c r="A16" s="77" t="s">
        <v>127</v>
      </c>
      <c r="B16" s="76" t="s">
        <v>120</v>
      </c>
      <c r="C16" s="192">
        <v>14173.5</v>
      </c>
      <c r="D16" s="192">
        <v>14266.96</v>
      </c>
      <c r="E16" s="192">
        <v>18286.22</v>
      </c>
      <c r="F16" s="192">
        <v>19874.310000000001</v>
      </c>
      <c r="G16" s="192">
        <v>18684.150000000001</v>
      </c>
      <c r="H16" s="192">
        <v>18204.400000000001</v>
      </c>
      <c r="I16" s="192">
        <v>18219.86</v>
      </c>
      <c r="J16" s="192">
        <v>19643.14</v>
      </c>
      <c r="K16" s="192">
        <v>19610.41</v>
      </c>
      <c r="L16" s="192">
        <v>19459.47</v>
      </c>
      <c r="M16" s="192">
        <v>16489.95</v>
      </c>
      <c r="N16" s="192">
        <v>15907.48</v>
      </c>
      <c r="O16" s="192">
        <v>13832.36</v>
      </c>
      <c r="P16" s="192">
        <v>13891.44</v>
      </c>
      <c r="Q16" s="192">
        <v>17871.349999999999</v>
      </c>
      <c r="R16" s="192">
        <v>19263.21</v>
      </c>
      <c r="S16" s="192">
        <v>18552.849999999999</v>
      </c>
      <c r="T16" s="192">
        <v>18052.8</v>
      </c>
      <c r="U16" s="192">
        <v>18093.34</v>
      </c>
      <c r="V16" s="192">
        <v>19449.18</v>
      </c>
      <c r="W16" s="192">
        <v>19344.599999999999</v>
      </c>
      <c r="X16" s="192">
        <v>19253.43</v>
      </c>
      <c r="Y16" s="192">
        <v>16277.78</v>
      </c>
      <c r="Z16" s="192">
        <v>15761.32</v>
      </c>
      <c r="AA16" s="192" t="s">
        <v>147</v>
      </c>
      <c r="AB16" s="192" t="s">
        <v>147</v>
      </c>
      <c r="AC16" s="192" t="s">
        <v>147</v>
      </c>
      <c r="AD16" s="192" t="s">
        <v>147</v>
      </c>
      <c r="AE16" s="192" t="s">
        <v>147</v>
      </c>
      <c r="AF16" s="192" t="s">
        <v>147</v>
      </c>
      <c r="AG16" s="192" t="s">
        <v>147</v>
      </c>
      <c r="AH16" s="192">
        <v>19397.189999999999</v>
      </c>
      <c r="AI16" s="192">
        <v>19154.41</v>
      </c>
      <c r="AJ16" s="192">
        <v>18568.189999999999</v>
      </c>
      <c r="AK16" s="192">
        <v>15712.01</v>
      </c>
      <c r="AL16" s="192">
        <v>15761.81</v>
      </c>
    </row>
    <row r="17" spans="1:38" ht="13">
      <c r="A17" s="77" t="s">
        <v>128</v>
      </c>
      <c r="B17" s="76" t="s">
        <v>120</v>
      </c>
      <c r="C17" s="193">
        <v>32284.59</v>
      </c>
      <c r="D17" s="193">
        <v>31398.32</v>
      </c>
      <c r="E17" s="193">
        <v>32158.45</v>
      </c>
      <c r="F17" s="193">
        <v>33864.300000000003</v>
      </c>
      <c r="G17" s="193">
        <v>31735.73</v>
      </c>
      <c r="H17" s="193">
        <v>35139.78</v>
      </c>
      <c r="I17" s="193">
        <v>35451.15</v>
      </c>
      <c r="J17" s="193">
        <v>34520.92</v>
      </c>
      <c r="K17" s="193">
        <v>33710.639999999999</v>
      </c>
      <c r="L17" s="193">
        <v>36036.559999999998</v>
      </c>
      <c r="M17" s="193">
        <v>48251.96</v>
      </c>
      <c r="N17" s="193">
        <v>61199.29</v>
      </c>
      <c r="O17" s="193">
        <v>30966.21</v>
      </c>
      <c r="P17" s="193">
        <v>30652.38</v>
      </c>
      <c r="Q17" s="193">
        <v>31266.66</v>
      </c>
      <c r="R17" s="193">
        <v>33095.5</v>
      </c>
      <c r="S17" s="193">
        <v>30985.54</v>
      </c>
      <c r="T17" s="193">
        <v>34420.980000000003</v>
      </c>
      <c r="U17" s="193">
        <v>34731.980000000003</v>
      </c>
      <c r="V17" s="193">
        <v>33787.08</v>
      </c>
      <c r="W17" s="193">
        <v>32980.720000000001</v>
      </c>
      <c r="X17" s="193">
        <v>35396.410000000003</v>
      </c>
      <c r="Y17" s="193">
        <v>47528.160000000003</v>
      </c>
      <c r="Z17" s="193">
        <v>60328.68</v>
      </c>
      <c r="AA17" s="193" t="s">
        <v>147</v>
      </c>
      <c r="AB17" s="193" t="s">
        <v>147</v>
      </c>
      <c r="AC17" s="193" t="s">
        <v>147</v>
      </c>
      <c r="AD17" s="193" t="s">
        <v>147</v>
      </c>
      <c r="AE17" s="193" t="s">
        <v>147</v>
      </c>
      <c r="AF17" s="193" t="s">
        <v>147</v>
      </c>
      <c r="AG17" s="193" t="s">
        <v>147</v>
      </c>
      <c r="AH17" s="193">
        <v>34152.25</v>
      </c>
      <c r="AI17" s="193">
        <v>33492.339999999997</v>
      </c>
      <c r="AJ17" s="193">
        <v>35576.31</v>
      </c>
      <c r="AK17" s="193">
        <v>47804.800000000003</v>
      </c>
      <c r="AL17" s="193">
        <v>60522.41</v>
      </c>
    </row>
    <row r="18" spans="1:38">
      <c r="A18" s="74" t="s">
        <v>148</v>
      </c>
    </row>
  </sheetData>
  <mergeCells count="13">
    <mergeCell ref="A8:B8"/>
    <mergeCell ref="A6:B6"/>
    <mergeCell ref="C6:AL6"/>
    <mergeCell ref="A7:B7"/>
    <mergeCell ref="C7:N7"/>
    <mergeCell ref="O7:Z7"/>
    <mergeCell ref="AA7:AL7"/>
    <mergeCell ref="A3:B3"/>
    <mergeCell ref="C3:AL3"/>
    <mergeCell ref="A4:B4"/>
    <mergeCell ref="C4:AL4"/>
    <mergeCell ref="A5:B5"/>
    <mergeCell ref="C5:AL5"/>
  </mergeCells>
  <phoneticPr fontId="4"/>
  <hyperlinks>
    <hyperlink ref="A2" r:id="rId1" tooltip="Click once to display linked information. Click and hold to select this cell." display="http://stats.oecd.org/OECDStat_Metadata/ShowMetadata.ashx?Dataset=TABLE1&amp;ShowOnWeb=true&amp;Lang=en" xr:uid="{7C6376B8-FAB2-47AF-A942-6578EA6728B5}"/>
    <hyperlink ref="C7" r:id="rId2" tooltip="Click once to display linked information. Click and hold to select this cell." display="http://stats.oecd.org/OECDStat_Metadata/ShowMetadata.ashx?Dataset=TABLE1&amp;Coords=[FLOWS].[1120]&amp;ShowOnWeb=true&amp;Lang=en" xr:uid="{ABC0AEF1-B373-4A72-ABA0-4E7289E4596D}"/>
    <hyperlink ref="O7" r:id="rId3" tooltip="Click once to display linked information. Click and hold to select this cell." display="http://stats.oecd.org/OECDStat_Metadata/ShowMetadata.ashx?Dataset=TABLE1&amp;Coords=[FLOWS].[1140]&amp;ShowOnWeb=true&amp;Lang=en" xr:uid="{20304780-082C-486B-891D-DE5DA9E4E2B1}"/>
    <hyperlink ref="B9" r:id="rId4" tooltip="Click once to display linked information. Click and hold to select this cell." display="http://stats.oecd.org/OECDStat_Metadata/ShowMetadata.ashx?Dataset=TABLE1&amp;Coords=[PART].[1],[DATATYPE].[A],[TRANSACTYPE].[1010]&amp;ShowOnWeb=true" xr:uid="{27342453-3C7A-42C4-8EC3-2EA7180D6861}"/>
    <hyperlink ref="A18" r:id="rId5" tooltip="Click once to display linked information. Click and hold to select this cell." display="https://stats-1.oecd.org/" xr:uid="{E17F8488-1C0E-49E9-BE39-2EF24299D7BD}"/>
  </hyperlinks>
  <pageMargins left="0.75" right="0.75" top="1" bottom="1" header="0.5" footer="0.5"/>
  <pageSetup orientation="portrait"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C25F6-295A-4D46-9328-22923B520452}">
  <dimension ref="A1"/>
  <sheetViews>
    <sheetView workbookViewId="0">
      <selection activeCell="W77" sqref="W77"/>
    </sheetView>
  </sheetViews>
  <sheetFormatPr defaultColWidth="9.23046875" defaultRowHeight="21.5"/>
  <cols>
    <col min="1" max="1" width="192" style="1" customWidth="1"/>
    <col min="2" max="16384" width="9.23046875" style="1"/>
  </cols>
  <sheetData>
    <row r="1" spans="1:1" ht="174.75" customHeight="1">
      <c r="A1" s="2" t="s">
        <v>149</v>
      </c>
    </row>
  </sheetData>
  <phoneticPr fontId="4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e9330c4-c375-479f-8ba2-e7bc57eeeaa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FBCB5413CB50C4787C41EE8638685B4" ma:contentTypeVersion="14" ma:contentTypeDescription="新しいドキュメントを作成します。" ma:contentTypeScope="" ma:versionID="e7e327e557d22362130b101ad706560f">
  <xsd:schema xmlns:xsd="http://www.w3.org/2001/XMLSchema" xmlns:xs="http://www.w3.org/2001/XMLSchema" xmlns:p="http://schemas.microsoft.com/office/2006/metadata/properties" xmlns:ns3="ee9330c4-c375-479f-8ba2-e7bc57eeeaa0" xmlns:ns4="1f698491-1f3d-41fc-acdb-1b1e4f60de90" targetNamespace="http://schemas.microsoft.com/office/2006/metadata/properties" ma:root="true" ma:fieldsID="75b4011965903d282b48e366221be899" ns3:_="" ns4:_="">
    <xsd:import namespace="ee9330c4-c375-479f-8ba2-e7bc57eeeaa0"/>
    <xsd:import namespace="1f698491-1f3d-41fc-acdb-1b1e4f60de9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330c4-c375-479f-8ba2-e7bc57eeeaa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698491-1f3d-41fc-acdb-1b1e4f60de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985042-CDE1-4942-A884-B378FC57E8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26EDC1-855C-42EE-A76A-47F39355447F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ee9330c4-c375-479f-8ba2-e7bc57eeeaa0"/>
    <ds:schemaRef ds:uri="1f698491-1f3d-41fc-acdb-1b1e4f60de90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7E128EE-B2BE-46D2-B3F0-B2D853D6DF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9330c4-c375-479f-8ba2-e7bc57eeeaa0"/>
    <ds:schemaRef ds:uri="1f698491-1f3d-41fc-acdb-1b1e4f60de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/>
  <LinksUpToDate>false</LinksUpToDate>
  <Manager/>
  <ScaleCrop>false</ScaleCrop>
  <SharedDoc>false</SharedDoc>
  <HyperlinksChanged>false</HyperlinksChanged>
  <AppVersion>16.0000</AppVersion>
  <DocSecurity>2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modified xsi:type="dcterms:W3CDTF">2026-04-13T00:59:20Z</dcterms:modified>
  <dc:description/>
  <cp:keywords/>
  <dc:subject/>
  <dc:title/>
  <cp:lastPrinted>2026-03-31T02:32:59Z</cp:lastPrinted>
  <dcterms:created xsi:type="dcterms:W3CDTF">1999-10-06T15:57:39Z</dcterms:created>
  <cp:revi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0x010100CFBCB5413CB50C4787C41EE8638685B4</vt:lpwstr>
  </property>
  <property fmtid="{D5CDD505-2E9C-101B-9397-08002B2CF9AE}" pid="3" name="MediaServiceImageTags">
    <vt:lpwstr/>
  </property>
</Properties>
</file>