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ThisWorkbook" defaultThemeVersion="124226"/>
  <xr:revisionPtr revIDLastSave="214" documentId="11_15B4A3C1A9FA28EBFD8539BA787418822B6B2445" xr6:coauthVersionLast="47" xr6:coauthVersionMax="47" xr10:uidLastSave="{D1859968-D852-4E02-A0FE-DD0EDCCB6CE7}"/>
  <bookViews>
    <workbookView xWindow="28680" yWindow="-120" windowWidth="29040" windowHeight="15840" xr2:uid="{00000000-000D-0000-FFFF-FFFF00000000}"/>
  </bookViews>
  <sheets>
    <sheet name="A表" sheetId="2" r:id="rId1"/>
  </sheets>
  <definedNames>
    <definedName name="_xlnm.Print_Area" localSheetId="0">A表!$B$4:$H$32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5" i="2"/>
  <c r="D25" i="2"/>
  <c r="H21" i="2"/>
  <c r="G21" i="2"/>
  <c r="E21" i="2"/>
  <c r="D21" i="2"/>
  <c r="H18" i="2"/>
  <c r="G18" i="2"/>
  <c r="E18" i="2"/>
  <c r="D18" i="2"/>
  <c r="H20" i="2"/>
  <c r="G20" i="2"/>
  <c r="E20" i="2"/>
  <c r="D20" i="2"/>
  <c r="E16" i="2"/>
  <c r="H16" i="2" l="1"/>
  <c r="G16" i="2"/>
  <c r="D16" i="2"/>
  <c r="H15" i="2"/>
  <c r="G15" i="2"/>
  <c r="D15" i="2"/>
  <c r="H29" i="2" l="1"/>
  <c r="G29" i="2"/>
  <c r="E29" i="2"/>
  <c r="D29" i="2"/>
  <c r="C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29" i="2" l="1"/>
</calcChain>
</file>

<file path=xl/sharedStrings.xml><?xml version="1.0" encoding="utf-8"?>
<sst xmlns="http://schemas.openxmlformats.org/spreadsheetml/2006/main" count="38" uniqueCount="35">
  <si>
    <t>参議院</t>
  </si>
  <si>
    <t>内閣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</si>
  <si>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</si>
  <si>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</si>
  <si>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</si>
  <si>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</si>
  <si>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</si>
  <si>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</si>
  <si>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</si>
  <si>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</si>
  <si>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</si>
  <si>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刑務</t>
  </si>
  <si>
    <t>厚生労働省第二</t>
  </si>
  <si>
    <t>林野庁</t>
  </si>
  <si>
    <t>連合会職員</t>
  </si>
  <si>
    <t>調査票数</t>
    <rPh sb="0" eb="2">
      <t>チョウサ</t>
    </rPh>
    <rPh sb="2" eb="4">
      <t>ヒョウスウ</t>
    </rPh>
    <phoneticPr fontId="2"/>
  </si>
  <si>
    <t>組合員数</t>
    <rPh sb="0" eb="3">
      <t>クミアイイン</t>
    </rPh>
    <rPh sb="3" eb="4">
      <t>スウ</t>
    </rPh>
    <phoneticPr fontId="2"/>
  </si>
  <si>
    <t>被扶養者数</t>
    <rPh sb="0" eb="4">
      <t>ヒフヨウシャ</t>
    </rPh>
    <rPh sb="4" eb="5">
      <t>スウ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</si>
  <si>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</si>
  <si>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</si>
  <si>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</si>
  <si>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</si>
  <si>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</si>
  <si>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衆議院</t>
    <rPh sb="0" eb="3">
      <t>シュウギイン</t>
    </rPh>
    <phoneticPr fontId="2"/>
  </si>
  <si>
    <t>日本郵政</t>
    <rPh sb="0" eb="2">
      <t>ニホン</t>
    </rPh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</si>
  <si>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</si>
  <si>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</si>
  <si>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</si>
  <si>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防衛省</t>
    <rPh sb="0" eb="2">
      <t>ボウエイ</t>
    </rPh>
    <rPh sb="2" eb="3">
      <t>ショウ</t>
    </rPh>
    <phoneticPr fontId="2"/>
  </si>
  <si>
    <t>裁判所</t>
    <rPh sb="0" eb="3">
      <t>サイバンショ</t>
    </rPh>
    <phoneticPr fontId="2"/>
  </si>
  <si>
    <t>会計検査院</t>
    <rPh sb="0" eb="2">
      <t>カイケイ</t>
    </rPh>
    <rPh sb="2" eb="5">
      <t>ケンサイン</t>
    </rPh>
    <phoneticPr fontId="2"/>
  </si>
  <si>
    <t>　　　　  区分
 組合名</t>
    <rPh sb="6" eb="8">
      <t>クブン</t>
    </rPh>
    <rPh sb="10" eb="12">
      <t>クミアイ</t>
    </rPh>
    <rPh sb="12" eb="13">
      <t>メイ</t>
    </rPh>
    <phoneticPr fontId="2"/>
  </si>
  <si>
    <t>第A表  組合別調査票数・組合員数・被扶養者数及び標準報酬月額</t>
    <rPh sb="0" eb="1">
      <t>ダイ</t>
    </rPh>
    <rPh sb="2" eb="3">
      <t>ヒョウ</t>
    </rPh>
    <rPh sb="23" eb="24">
      <t>オヨ</t>
    </rPh>
    <phoneticPr fontId="2"/>
  </si>
  <si>
    <t>令和３年度</t>
    <rPh sb="0" eb="2">
      <t>レイワ</t>
    </rPh>
    <phoneticPr fontId="2"/>
  </si>
  <si>
    <t>(注) 組合員数、被扶養者数、標準報酬月額は、令和４年４月末現在の数値である。</t>
    <rPh sb="23" eb="2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</si>
</sst>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4" xfId="1" applyFill="1" applyBorder="1" applyAlignment="1">
      <alignment wrapText="1"/>
    </xf>
    <xf numFmtId="0" fontId="1" fillId="0" borderId="1" xfId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/>
    <xf numFmtId="0" fontId="1" fillId="0" borderId="1" xfId="1" applyFill="1" applyBorder="1" applyAlignment="1">
      <alignment horizontal="distributed" vertical="center" justifyLastLine="1"/>
    </xf>
    <xf numFmtId="0" fontId="3" fillId="0" borderId="2" xfId="0" applyFont="1" applyFill="1" applyBorder="1" applyAlignment="1"/>
    <xf numFmtId="0" fontId="1" fillId="0" borderId="2" xfId="1" applyFill="1" applyBorder="1" applyAlignment="1">
      <alignment horizontal="right" vertical="center" justifyLastLine="1"/>
    </xf>
    <xf numFmtId="3" fontId="1" fillId="0" borderId="0" xfId="1" applyNumberFormat="1" applyFill="1"/>
    <xf numFmtId="0" fontId="1" fillId="0" borderId="5" xfId="1" applyFill="1" applyBorder="1" applyAlignment="1">
      <alignment horizontal="distributed" vertical="center"/>
    </xf>
    <xf numFmtId="3" fontId="1" fillId="0" borderId="5" xfId="1" applyNumberFormat="1" applyFill="1" applyBorder="1"/>
    <xf numFmtId="0" fontId="1" fillId="0" borderId="3" xfId="1" applyFill="1" applyBorder="1" applyAlignment="1">
      <alignment horizontal="distributed" vertical="center"/>
    </xf>
    <xf numFmtId="3" fontId="1" fillId="0" borderId="3" xfId="1" applyNumberFormat="1" applyFill="1" applyBorder="1"/>
    <xf numFmtId="0" fontId="1" fillId="0" borderId="1" xfId="1" applyFill="1" applyBorder="1" applyAlignment="1">
      <alignment horizontal="distributed" vertical="center"/>
    </xf>
    <xf numFmtId="3" fontId="1" fillId="0" borderId="1" xfId="1" applyNumberFormat="1" applyFill="1" applyBorder="1"/>
  </cellXfs>
  <cellStyles count="2">
    <cellStyle name="標準" xfId="0" builtinId="0"/>
    <cellStyle name="標準_表55、56" xfId="1" xr:uid="{00000000-0005-0000-0000-000001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36"/>
  <sheetViews>
    <sheetView tabSelected="1" view="pageBreakPreview" zoomScaleNormal="115" zoomScaleSheetLayoutView="100" workbookViewId="0">
      <selection activeCell="A33" sqref="A33:XFD33"/>
    </sheetView>
  </sheetViews>
  <sheetFormatPr defaultColWidth="8" defaultRowHeight="12" x14ac:dyDescent="0.2"/>
  <cols>
    <col min="1" max="1" width="9" style="1" customWidth="1"/>
    <col min="2" max="2" width="14.08984375" style="1" customWidth="1"/>
    <col min="3" max="7" width="10.453125" style="1" customWidth="1"/>
    <col min="8" max="8" width="15.08984375" style="1" bestFit="1" customWidth="1"/>
    <col min="9" max="16384" width="8" style="1"/>
  </cols>
  <sheetData>
    <row r="4" spans="2:11" x14ac:dyDescent="0.2">
      <c r="B4" s="1" t="s">
        <v>32</v>
      </c>
    </row>
    <row r="5" spans="2:11" x14ac:dyDescent="0.2">
      <c r="H5" s="2" t="s">
        <v>33</v>
      </c>
    </row>
    <row r="6" spans="2:11" ht="15" customHeight="1" x14ac:dyDescent="0.2">
      <c r="B6" s="3" t="s">
        <v>31</v>
      </c>
      <c r="C6" s="4" t="s">
        <v>15</v>
      </c>
      <c r="D6" s="4" t="s">
        <v>16</v>
      </c>
      <c r="E6" s="5"/>
      <c r="F6" s="5"/>
      <c r="G6" s="4" t="s">
        <v>17</v>
      </c>
      <c r="H6" s="4" t="s">
        <v>18</v>
      </c>
    </row>
    <row r="7" spans="2:11" ht="15" customHeight="1" x14ac:dyDescent="0.2">
      <c r="B7" s="6"/>
      <c r="C7" s="5"/>
      <c r="D7" s="7" t="s">
        <v>19</v>
      </c>
      <c r="E7" s="7" t="s">
        <v>20</v>
      </c>
      <c r="F7" s="7" t="s">
        <v>21</v>
      </c>
      <c r="G7" s="5"/>
      <c r="H7" s="5"/>
    </row>
    <row r="8" spans="2:11" ht="15" customHeight="1" x14ac:dyDescent="0.2">
      <c r="B8" s="8"/>
      <c r="C8" s="9" t="s">
        <v>26</v>
      </c>
      <c r="D8" s="9" t="s">
        <v>27</v>
      </c>
      <c r="E8" s="9" t="s">
        <v>27</v>
      </c>
      <c r="F8" s="9" t="s">
        <v>27</v>
      </c>
      <c r="G8" s="9" t="s">
        <v>27</v>
      </c>
      <c r="H8" s="9" t="s">
        <v>22</v>
      </c>
      <c r="K8" s="10"/>
    </row>
    <row r="9" spans="2:11" ht="15" customHeight="1" x14ac:dyDescent="0.2">
      <c r="B9" s="11" t="s">
        <v>23</v>
      </c>
      <c r="C9" s="12">
        <v>179</v>
      </c>
      <c r="D9" s="12">
        <v>1562</v>
      </c>
      <c r="E9" s="12">
        <v>1108</v>
      </c>
      <c r="F9" s="12">
        <f>D9+E9</f>
        <v>2670</v>
      </c>
      <c r="G9" s="12">
        <v>1676</v>
      </c>
      <c r="H9" s="12">
        <v>1380810</v>
      </c>
      <c r="I9" s="10"/>
      <c r="K9" s="10"/>
    </row>
    <row r="10" spans="2:11" ht="15" customHeight="1" x14ac:dyDescent="0.2">
      <c r="B10" s="11" t="s">
        <v>0</v>
      </c>
      <c r="C10" s="12">
        <v>79</v>
      </c>
      <c r="D10" s="12">
        <v>824</v>
      </c>
      <c r="E10" s="12">
        <v>474</v>
      </c>
      <c r="F10" s="12">
        <f t="shared" ref="F10:F28" si="0">D10+E10</f>
        <v>1298</v>
      </c>
      <c r="G10" s="12">
        <v>913</v>
      </c>
      <c r="H10" s="12">
        <v>678420</v>
      </c>
      <c r="I10" s="10"/>
      <c r="K10" s="10"/>
    </row>
    <row r="11" spans="2:11" ht="15" customHeight="1" x14ac:dyDescent="0.2">
      <c r="B11" s="11" t="s">
        <v>1</v>
      </c>
      <c r="C11" s="12">
        <v>930</v>
      </c>
      <c r="D11" s="12">
        <v>10212</v>
      </c>
      <c r="E11" s="12">
        <v>4206</v>
      </c>
      <c r="F11" s="12">
        <f t="shared" si="0"/>
        <v>14418</v>
      </c>
      <c r="G11" s="12">
        <v>12227</v>
      </c>
      <c r="H11" s="12">
        <v>7250030</v>
      </c>
      <c r="I11" s="10"/>
      <c r="J11" s="10"/>
      <c r="K11" s="10"/>
    </row>
    <row r="12" spans="2:11" ht="15" customHeight="1" x14ac:dyDescent="0.2">
      <c r="B12" s="11" t="s">
        <v>2</v>
      </c>
      <c r="C12" s="12">
        <v>391</v>
      </c>
      <c r="D12" s="12">
        <v>4322</v>
      </c>
      <c r="E12" s="12">
        <v>2149</v>
      </c>
      <c r="F12" s="12">
        <f t="shared" si="0"/>
        <v>6471</v>
      </c>
      <c r="G12" s="12">
        <v>4629</v>
      </c>
      <c r="H12" s="12">
        <v>3103232</v>
      </c>
      <c r="I12" s="10"/>
      <c r="K12" s="10"/>
    </row>
    <row r="13" spans="2:11" ht="15" customHeight="1" x14ac:dyDescent="0.2">
      <c r="B13" s="11" t="s">
        <v>3</v>
      </c>
      <c r="C13" s="12">
        <v>1796</v>
      </c>
      <c r="D13" s="12">
        <v>22458</v>
      </c>
      <c r="E13" s="12">
        <v>9605</v>
      </c>
      <c r="F13" s="12">
        <f t="shared" si="0"/>
        <v>32063</v>
      </c>
      <c r="G13" s="12">
        <v>24544</v>
      </c>
      <c r="H13" s="12">
        <v>14510262</v>
      </c>
      <c r="I13" s="10"/>
      <c r="K13" s="10"/>
    </row>
    <row r="14" spans="2:11" ht="15" customHeight="1" x14ac:dyDescent="0.2">
      <c r="B14" s="11" t="s">
        <v>4</v>
      </c>
      <c r="C14" s="12">
        <v>256</v>
      </c>
      <c r="D14" s="12">
        <v>4524</v>
      </c>
      <c r="E14" s="12">
        <v>2419</v>
      </c>
      <c r="F14" s="12">
        <f t="shared" si="0"/>
        <v>6943</v>
      </c>
      <c r="G14" s="12">
        <v>7167</v>
      </c>
      <c r="H14" s="12">
        <v>5394880</v>
      </c>
      <c r="I14" s="10"/>
      <c r="K14" s="10"/>
    </row>
    <row r="15" spans="2:11" ht="15" customHeight="1" x14ac:dyDescent="0.2">
      <c r="B15" s="11" t="s">
        <v>5</v>
      </c>
      <c r="C15" s="12">
        <v>4854</v>
      </c>
      <c r="D15" s="12">
        <f>60741+136</f>
        <v>60877</v>
      </c>
      <c r="E15" s="12">
        <v>20340</v>
      </c>
      <c r="F15" s="12">
        <f t="shared" si="0"/>
        <v>81217</v>
      </c>
      <c r="G15" s="12">
        <f>68648+214</f>
        <v>68862</v>
      </c>
      <c r="H15" s="12">
        <f>36229746+54580</f>
        <v>36284326</v>
      </c>
      <c r="I15" s="10"/>
      <c r="K15" s="10"/>
    </row>
    <row r="16" spans="2:11" ht="15" customHeight="1" x14ac:dyDescent="0.2">
      <c r="B16" s="11" t="s">
        <v>6</v>
      </c>
      <c r="C16" s="12">
        <v>7385</v>
      </c>
      <c r="D16" s="12">
        <f>100072+268</f>
        <v>100340</v>
      </c>
      <c r="E16" s="12">
        <f>79924+15</f>
        <v>79939</v>
      </c>
      <c r="F16" s="12">
        <f t="shared" si="0"/>
        <v>180279</v>
      </c>
      <c r="G16" s="12">
        <f>144948+349</f>
        <v>145297</v>
      </c>
      <c r="H16" s="12">
        <f>81845004+117830</f>
        <v>81962834</v>
      </c>
      <c r="I16" s="10"/>
      <c r="K16" s="10"/>
    </row>
    <row r="17" spans="2:11" ht="15" customHeight="1" x14ac:dyDescent="0.2">
      <c r="B17" s="11" t="s">
        <v>7</v>
      </c>
      <c r="C17" s="12">
        <v>1812</v>
      </c>
      <c r="D17" s="12">
        <v>21504</v>
      </c>
      <c r="E17" s="12">
        <v>11154</v>
      </c>
      <c r="F17" s="12">
        <f t="shared" si="0"/>
        <v>32658</v>
      </c>
      <c r="G17" s="12">
        <v>22688</v>
      </c>
      <c r="H17" s="12">
        <v>13907946</v>
      </c>
      <c r="I17" s="10"/>
      <c r="K17" s="10"/>
    </row>
    <row r="18" spans="2:11" ht="15" customHeight="1" x14ac:dyDescent="0.2">
      <c r="B18" s="11" t="s">
        <v>8</v>
      </c>
      <c r="C18" s="12">
        <v>1252</v>
      </c>
      <c r="D18" s="12">
        <f>16416+428</f>
        <v>16844</v>
      </c>
      <c r="E18" s="12">
        <f>4867+26</f>
        <v>4893</v>
      </c>
      <c r="F18" s="12">
        <f t="shared" si="0"/>
        <v>21737</v>
      </c>
      <c r="G18" s="12">
        <f>20609+462</f>
        <v>21071</v>
      </c>
      <c r="H18" s="12">
        <f>9990010+203430</f>
        <v>10193440</v>
      </c>
      <c r="I18" s="10"/>
      <c r="K18" s="10"/>
    </row>
    <row r="19" spans="2:11" ht="15" customHeight="1" x14ac:dyDescent="0.2">
      <c r="B19" s="11" t="s">
        <v>9</v>
      </c>
      <c r="C19" s="12">
        <v>767</v>
      </c>
      <c r="D19" s="12">
        <v>9174</v>
      </c>
      <c r="E19" s="12">
        <v>3379</v>
      </c>
      <c r="F19" s="12">
        <f t="shared" si="0"/>
        <v>12553</v>
      </c>
      <c r="G19" s="12">
        <v>11100</v>
      </c>
      <c r="H19" s="12">
        <v>6584692</v>
      </c>
      <c r="I19" s="10"/>
      <c r="K19" s="10"/>
    </row>
    <row r="20" spans="2:11" ht="15" customHeight="1" x14ac:dyDescent="0.2">
      <c r="B20" s="11" t="s">
        <v>10</v>
      </c>
      <c r="C20" s="12">
        <v>3806</v>
      </c>
      <c r="D20" s="12">
        <f>48479+6003</f>
        <v>54482</v>
      </c>
      <c r="E20" s="12">
        <f>11183+346</f>
        <v>11529</v>
      </c>
      <c r="F20" s="12">
        <f t="shared" si="0"/>
        <v>66011</v>
      </c>
      <c r="G20" s="12">
        <f>60899+6347</f>
        <v>67246</v>
      </c>
      <c r="H20" s="12">
        <f>26580108+2864570</f>
        <v>29444678</v>
      </c>
      <c r="I20" s="10"/>
      <c r="K20" s="10"/>
    </row>
    <row r="21" spans="2:11" ht="15" customHeight="1" x14ac:dyDescent="0.2">
      <c r="B21" s="11" t="s">
        <v>28</v>
      </c>
      <c r="C21" s="12">
        <v>9322</v>
      </c>
      <c r="D21" s="12">
        <f>17649+218955</f>
        <v>236604</v>
      </c>
      <c r="E21" s="12">
        <f>7479+21927</f>
        <v>29406</v>
      </c>
      <c r="F21" s="12">
        <f t="shared" si="0"/>
        <v>266010</v>
      </c>
      <c r="G21" s="12">
        <f>19293+273986</f>
        <v>293279</v>
      </c>
      <c r="H21" s="12">
        <f>10281154+91281130</f>
        <v>101562284</v>
      </c>
      <c r="I21" s="10"/>
      <c r="K21" s="10"/>
    </row>
    <row r="22" spans="2:11" ht="15" customHeight="1" x14ac:dyDescent="0.2">
      <c r="B22" s="11" t="s">
        <v>29</v>
      </c>
      <c r="C22" s="12">
        <v>1401</v>
      </c>
      <c r="D22" s="12">
        <v>15264</v>
      </c>
      <c r="E22" s="12">
        <v>10657</v>
      </c>
      <c r="F22" s="12">
        <f t="shared" si="0"/>
        <v>25921</v>
      </c>
      <c r="G22" s="12">
        <v>18472</v>
      </c>
      <c r="H22" s="12">
        <v>12523036</v>
      </c>
      <c r="I22" s="10"/>
      <c r="K22" s="10"/>
    </row>
    <row r="23" spans="2:11" ht="15" customHeight="1" x14ac:dyDescent="0.2">
      <c r="B23" s="11" t="s">
        <v>30</v>
      </c>
      <c r="C23" s="12">
        <v>75</v>
      </c>
      <c r="D23" s="12">
        <v>878</v>
      </c>
      <c r="E23" s="12">
        <v>381</v>
      </c>
      <c r="F23" s="12">
        <f t="shared" si="0"/>
        <v>1259</v>
      </c>
      <c r="G23" s="12">
        <v>886</v>
      </c>
      <c r="H23" s="12">
        <v>643960</v>
      </c>
      <c r="I23" s="10"/>
      <c r="K23" s="10"/>
    </row>
    <row r="24" spans="2:11" ht="15" customHeight="1" x14ac:dyDescent="0.2">
      <c r="B24" s="11" t="s">
        <v>11</v>
      </c>
      <c r="C24" s="12">
        <v>1579</v>
      </c>
      <c r="D24" s="12">
        <v>20199</v>
      </c>
      <c r="E24" s="12">
        <v>3625</v>
      </c>
      <c r="F24" s="12">
        <f t="shared" si="0"/>
        <v>23824</v>
      </c>
      <c r="G24" s="12">
        <v>28590</v>
      </c>
      <c r="H24" s="12">
        <v>10310012</v>
      </c>
      <c r="I24" s="10"/>
      <c r="K24" s="10"/>
    </row>
    <row r="25" spans="2:11" ht="15" customHeight="1" x14ac:dyDescent="0.2">
      <c r="B25" s="11" t="s">
        <v>12</v>
      </c>
      <c r="C25" s="12">
        <v>3577</v>
      </c>
      <c r="D25" s="12">
        <f>22770+5</f>
        <v>22775</v>
      </c>
      <c r="E25" s="12">
        <v>54977</v>
      </c>
      <c r="F25" s="12">
        <f t="shared" si="0"/>
        <v>77752</v>
      </c>
      <c r="G25" s="12">
        <f>43072+5</f>
        <v>43077</v>
      </c>
      <c r="H25" s="12">
        <f>33114780+2420</f>
        <v>33117200</v>
      </c>
      <c r="I25" s="10"/>
      <c r="K25" s="10"/>
    </row>
    <row r="26" spans="2:11" ht="15" customHeight="1" x14ac:dyDescent="0.2">
      <c r="B26" s="11" t="s">
        <v>13</v>
      </c>
      <c r="C26" s="12">
        <v>199</v>
      </c>
      <c r="D26" s="12">
        <v>4940</v>
      </c>
      <c r="E26" s="12">
        <v>947</v>
      </c>
      <c r="F26" s="12">
        <f t="shared" si="0"/>
        <v>5887</v>
      </c>
      <c r="G26" s="12">
        <v>5719</v>
      </c>
      <c r="H26" s="12">
        <v>2503030</v>
      </c>
      <c r="I26" s="10"/>
      <c r="K26" s="10"/>
    </row>
    <row r="27" spans="2:11" ht="15" customHeight="1" x14ac:dyDescent="0.2">
      <c r="B27" s="11" t="s">
        <v>24</v>
      </c>
      <c r="C27" s="12">
        <v>13133</v>
      </c>
      <c r="D27" s="12">
        <v>174229</v>
      </c>
      <c r="E27" s="12">
        <v>57624</v>
      </c>
      <c r="F27" s="12">
        <f t="shared" si="0"/>
        <v>231853</v>
      </c>
      <c r="G27" s="12">
        <v>201596</v>
      </c>
      <c r="H27" s="12">
        <v>87996638</v>
      </c>
      <c r="I27" s="10"/>
      <c r="K27" s="10"/>
    </row>
    <row r="28" spans="2:11" ht="15" customHeight="1" x14ac:dyDescent="0.2">
      <c r="B28" s="13" t="s">
        <v>14</v>
      </c>
      <c r="C28" s="14">
        <v>622</v>
      </c>
      <c r="D28" s="14">
        <v>3728</v>
      </c>
      <c r="E28" s="14">
        <v>8901</v>
      </c>
      <c r="F28" s="14">
        <f t="shared" si="0"/>
        <v>12629</v>
      </c>
      <c r="G28" s="14">
        <v>8048</v>
      </c>
      <c r="H28" s="14">
        <v>6032470</v>
      </c>
      <c r="I28" s="10"/>
      <c r="K28" s="10"/>
    </row>
    <row r="29" spans="2:11" ht="15" customHeight="1" x14ac:dyDescent="0.2">
      <c r="B29" s="15" t="s">
        <v>25</v>
      </c>
      <c r="C29" s="16">
        <f>SUM(C9:C28)</f>
        <v>53415</v>
      </c>
      <c r="D29" s="16">
        <f t="shared" ref="D29:F29" si="1">SUM(D9:D28)</f>
        <v>785740</v>
      </c>
      <c r="E29" s="16">
        <f t="shared" si="1"/>
        <v>317713</v>
      </c>
      <c r="F29" s="16">
        <f t="shared" si="1"/>
        <v>1103453</v>
      </c>
      <c r="G29" s="16">
        <f>SUM(G9:G28)</f>
        <v>987087</v>
      </c>
      <c r="H29" s="16">
        <f>SUM(H9:H28)</f>
        <v>465384180</v>
      </c>
      <c r="I29" s="10"/>
      <c r="K29" s="10"/>
    </row>
    <row r="31" spans="2:11" x14ac:dyDescent="0.2">
      <c r="B31" s="1" t="s">
        <v>34</v>
      </c>
    </row>
    <row r="33" spans="3:8" x14ac:dyDescent="0.2">
      <c r="C33" s="10"/>
      <c r="D33" s="10"/>
      <c r="E33" s="10"/>
      <c r="F33" s="10"/>
      <c r="G33" s="10"/>
      <c r="H33" s="10"/>
    </row>
    <row r="36" spans="3:8" x14ac:dyDescent="0.2">
      <c r="D36" s="10"/>
      <c r="E36" s="10"/>
      <c r="F36" s="10"/>
      <c r="G36" s="10"/>
      <c r="H36" s="10"/>
    </row>
  </sheetData>
  <mergeCells count="5">
    <mergeCell ref="H6:H7"/>
    <mergeCell ref="D6:F6"/>
    <mergeCell ref="B6:B7"/>
    <mergeCell ref="C6:C7"/>
    <mergeCell ref="G6:G7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E5EDAB85434040A7A383BD4A3E46D7" ma:contentTypeVersion="" ma:contentTypeDescription="新しいドキュメントを作成します。" ma:contentTypeScope="" ma:versionID="38f24be6493cbcd5a4710975e34bce28">
  <xsd:schema xmlns:xsd="http://www.w3.org/2001/XMLSchema" xmlns:xs="http://www.w3.org/2001/XMLSchema" xmlns:p="http://schemas.microsoft.com/office/2006/metadata/properties" xmlns:ns2="ff5f434e-1fa2-4441-bb4a-ba9b2802a25a" xmlns:ns3="e92fb91d-b17f-4fa0-b3cc-984e87826429" xmlns:ns4="b5471033-25ca-41e4-b4f9-0c69817a7d90" targetNamespace="http://schemas.microsoft.com/office/2006/metadata/properties" ma:root="true" ma:fieldsID="b120ced20a5a87cd2bf1684ff03891cb" ns2:_="" ns3:_="" ns4:_="">
    <xsd:import namespace="ff5f434e-1fa2-4441-bb4a-ba9b2802a25a"/>
    <xsd:import namespace="e92fb91d-b17f-4fa0-b3cc-984e87826429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f434e-1fa2-4441-bb4a-ba9b2802a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承認の状態" ma:internalName="_x627f__x8a8d__x306e__x72b6__x614b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fb91d-b17f-4fa0-b3cc-984e87826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4F09201-D9DC-4BBC-B93A-302EE59A9747}" ma:internalName="TaxCatchAll" ma:showField="CatchAllData" ma:web="{e92fb91d-b17f-4fa0-b3cc-984e87826429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471033-25ca-41e4-b4f9-0c69817a7d90" xsi:nil="true"/>
    <lcf76f155ced4ddcb4097134ff3c332f xmlns="ff5f434e-1fa2-4441-bb4a-ba9b2802a25a">
      <Terms xmlns="http://schemas.microsoft.com/office/infopath/2007/PartnerControls"/>
    </lcf76f155ced4ddcb4097134ff3c332f>
    <_Flow_SignoffStatus xmlns="ff5f434e-1fa2-4441-bb4a-ba9b2802a25a" xsi:nil="true"/>
  </documentManagement>
</p:properties>
</file>

<file path=customXml/itemProps1.xml><?xml version="1.0" encoding="utf-8"?>
<ds:datastoreItem xmlns:ds="http://schemas.openxmlformats.org/officeDocument/2006/customXml" ds:itemID="{3B205A1D-47D5-4830-B4F8-231128D26881}"/>
</file>

<file path=customXml/itemProps2.xml><?xml version="1.0" encoding="utf-8"?>
<ds:datastoreItem xmlns:ds="http://schemas.openxmlformats.org/officeDocument/2006/customXml" ds:itemID="{EC030E56-5813-4B31-AA31-C6830E6ACBE0}"/>
</file>

<file path=customXml/itemProps3.xml><?xml version="1.0" encoding="utf-8"?>
<ds:datastoreItem xmlns:ds="http://schemas.openxmlformats.org/officeDocument/2006/customXml" ds:itemID="{AE753844-5AFF-4E2A-8759-3436AC716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A表</vt:lpstr>
      <vt:lpstr>A表!Print_Area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2023-03-16T06:54:02Z</dcterms:created>
  <dcterms:modified xsi:type="dcterms:W3CDTF">2023-03-16T06:54:05Z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0x0101005DE5EDAB85434040A7A383BD4A3E46D7</vt:lpwstr>
  </property>
</Properties>
</file>