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fi0204\AppData\Local\Microsoft\Windows\INetCache\Content.Outlook\FKDEMDT9\"/>
    </mc:Choice>
  </mc:AlternateContent>
  <bookViews>
    <workbookView xWindow="-108" yWindow="-108" windowWidth="23256" windowHeight="12576" xr2:uid="{00000000-000D-0000-FFFF-FFFF00000000}"/>
  </bookViews>
  <sheets>
    <sheet name="是正処理済額等集計表" sheetId="34" r:id="rId1"/>
  </sheets>
  <definedNames>
    <definedName name="_xlnm._FilterDatabase" localSheetId="0" hidden="1">是正処理済額等集計表!$T$5:$U$35</definedName>
    <definedName name="JUMP_SEQ_10" localSheetId="0">是正処理済額等集計表!#REF!</definedName>
    <definedName name="JUMP_SEQ_6" localSheetId="0">是正処理済額等集計表!#REF!</definedName>
    <definedName name="JUMP_SEQ_7" localSheetId="0">是正処理済額等集計表!#REF!</definedName>
    <definedName name="JUMP_SEQ_8" localSheetId="0">是正処理済額等集計表!#REF!</definedName>
    <definedName name="JUMP_SEQ_9" localSheetId="0">是正処理済額等集計表!#REF!</definedName>
    <definedName name="_xlnm.Print_Area" localSheetId="0">是正処理済額等集計表!$A$1:$X$35</definedName>
    <definedName name="_xlnm.Print_Titles" localSheetId="0">是正処理済額等集計表!$4:$6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34" l="1"/>
  <c r="T31" i="34"/>
  <c r="S31" i="34"/>
  <c r="O31" i="34"/>
  <c r="N31" i="34"/>
  <c r="M31" i="34"/>
  <c r="L31" i="34"/>
  <c r="K31" i="34"/>
  <c r="J31" i="34"/>
  <c r="I31" i="34"/>
  <c r="G31" i="34"/>
  <c r="U30" i="34"/>
  <c r="T30" i="34"/>
  <c r="S30" i="34"/>
  <c r="O30" i="34"/>
  <c r="L30" i="34"/>
  <c r="K30" i="34"/>
  <c r="I30" i="34"/>
  <c r="G30" i="34"/>
  <c r="C30" i="34"/>
  <c r="W29" i="34"/>
  <c r="S29" i="34"/>
  <c r="U29" i="34" s="1"/>
  <c r="R29" i="34"/>
  <c r="M28" i="34"/>
  <c r="T28" i="34"/>
  <c r="O28" i="34"/>
  <c r="K28" i="34"/>
  <c r="I28" i="34"/>
  <c r="G28" i="34"/>
  <c r="J28" i="34" l="1"/>
  <c r="J30" i="34" s="1"/>
  <c r="C28" i="34"/>
  <c r="W27" i="34"/>
  <c r="S27" i="34"/>
  <c r="R27" i="34"/>
  <c r="L27" i="34"/>
  <c r="N27" i="34" s="1"/>
  <c r="W26" i="34"/>
  <c r="S26" i="34"/>
  <c r="R26" i="34"/>
  <c r="L26" i="34"/>
  <c r="N26" i="34" s="1"/>
  <c r="T25" i="34"/>
  <c r="O25" i="34"/>
  <c r="M25" i="34"/>
  <c r="K25" i="34"/>
  <c r="J25" i="34"/>
  <c r="I25" i="34"/>
  <c r="G25" i="34"/>
  <c r="C25" i="34"/>
  <c r="W24" i="34"/>
  <c r="S24" i="34"/>
  <c r="R24" i="34"/>
  <c r="L24" i="34"/>
  <c r="N24" i="34" s="1"/>
  <c r="W23" i="34"/>
  <c r="S23" i="34"/>
  <c r="R23" i="34"/>
  <c r="L23" i="34"/>
  <c r="T22" i="34"/>
  <c r="O22" i="34"/>
  <c r="M22" i="34"/>
  <c r="K22" i="34"/>
  <c r="J22" i="34"/>
  <c r="I22" i="34"/>
  <c r="G22" i="34"/>
  <c r="C22" i="34"/>
  <c r="W21" i="34"/>
  <c r="S21" i="34"/>
  <c r="R21" i="34"/>
  <c r="L21" i="34"/>
  <c r="N21" i="34" s="1"/>
  <c r="W20" i="34"/>
  <c r="S20" i="34"/>
  <c r="R20" i="34"/>
  <c r="L20" i="34"/>
  <c r="T19" i="34"/>
  <c r="O19" i="34"/>
  <c r="M19" i="34"/>
  <c r="K19" i="34"/>
  <c r="J19" i="34"/>
  <c r="I19" i="34"/>
  <c r="G19" i="34"/>
  <c r="D19" i="34"/>
  <c r="C19" i="34"/>
  <c r="W18" i="34"/>
  <c r="S18" i="34"/>
  <c r="R18" i="34"/>
  <c r="L18" i="34"/>
  <c r="N18" i="34" s="1"/>
  <c r="W17" i="34"/>
  <c r="S17" i="34"/>
  <c r="R17" i="34"/>
  <c r="L17" i="34"/>
  <c r="N17" i="34" s="1"/>
  <c r="W16" i="34"/>
  <c r="S16" i="34"/>
  <c r="R16" i="34"/>
  <c r="L16" i="34"/>
  <c r="W15" i="34"/>
  <c r="S15" i="34"/>
  <c r="R15" i="34"/>
  <c r="L15" i="34"/>
  <c r="W14" i="34"/>
  <c r="S14" i="34"/>
  <c r="R14" i="34"/>
  <c r="L14" i="34"/>
  <c r="T13" i="34"/>
  <c r="O13" i="34"/>
  <c r="M13" i="34"/>
  <c r="K13" i="34"/>
  <c r="J13" i="34"/>
  <c r="I13" i="34"/>
  <c r="G13" i="34"/>
  <c r="D13" i="34"/>
  <c r="W12" i="34"/>
  <c r="S12" i="34"/>
  <c r="S13" i="34" s="1"/>
  <c r="R12" i="34"/>
  <c r="L12" i="34"/>
  <c r="N12" i="34" s="1"/>
  <c r="N13" i="34" s="1"/>
  <c r="T11" i="34"/>
  <c r="O11" i="34"/>
  <c r="M11" i="34"/>
  <c r="K11" i="34"/>
  <c r="J11" i="34"/>
  <c r="I11" i="34"/>
  <c r="G11" i="34"/>
  <c r="D11" i="34"/>
  <c r="W10" i="34"/>
  <c r="S10" i="34"/>
  <c r="R10" i="34"/>
  <c r="L10" i="34"/>
  <c r="L11" i="34" s="1"/>
  <c r="T9" i="34"/>
  <c r="O9" i="34"/>
  <c r="M9" i="34"/>
  <c r="K9" i="34"/>
  <c r="J9" i="34"/>
  <c r="I9" i="34"/>
  <c r="G9" i="34"/>
  <c r="D9" i="34"/>
  <c r="C9" i="34"/>
  <c r="C11" i="34" s="1"/>
  <c r="C13" i="34" s="1"/>
  <c r="W8" i="34"/>
  <c r="S8" i="34"/>
  <c r="R8" i="34"/>
  <c r="L8" i="34"/>
  <c r="N8" i="34" s="1"/>
  <c r="W7" i="34"/>
  <c r="S7" i="34"/>
  <c r="R7" i="34"/>
  <c r="L7" i="34"/>
  <c r="L9" i="34" s="1"/>
  <c r="N28" i="34" l="1"/>
  <c r="U17" i="34"/>
  <c r="U14" i="34"/>
  <c r="L22" i="34"/>
  <c r="U24" i="34"/>
  <c r="N20" i="34"/>
  <c r="N22" i="34" s="1"/>
  <c r="L28" i="34"/>
  <c r="S9" i="34"/>
  <c r="N14" i="34"/>
  <c r="S22" i="34"/>
  <c r="U23" i="34"/>
  <c r="S28" i="34"/>
  <c r="U27" i="34"/>
  <c r="N10" i="34"/>
  <c r="N11" i="34" s="1"/>
  <c r="U15" i="34"/>
  <c r="N23" i="34"/>
  <c r="N25" i="34" s="1"/>
  <c r="S19" i="34"/>
  <c r="U18" i="34"/>
  <c r="U10" i="34"/>
  <c r="U11" i="34" s="1"/>
  <c r="S25" i="34"/>
  <c r="L19" i="34"/>
  <c r="U20" i="34"/>
  <c r="U21" i="34"/>
  <c r="L25" i="34"/>
  <c r="U7" i="34"/>
  <c r="U9" i="34" s="1"/>
  <c r="U26" i="34"/>
  <c r="N15" i="34"/>
  <c r="U16" i="34"/>
  <c r="N16" i="34"/>
  <c r="U12" i="34"/>
  <c r="U13" i="34" s="1"/>
  <c r="L13" i="34"/>
  <c r="S11" i="34"/>
  <c r="N7" i="34"/>
  <c r="N9" i="34" s="1"/>
  <c r="U28" i="34" l="1"/>
  <c r="U25" i="34"/>
  <c r="U19" i="34"/>
  <c r="U22" i="34"/>
  <c r="N19" i="34"/>
</calcChain>
</file>

<file path=xl/sharedStrings.xml><?xml version="1.0" encoding="utf-8"?>
<sst xmlns="http://schemas.openxmlformats.org/spreadsheetml/2006/main" count="118" uniqueCount="47">
  <si>
    <t>件名</t>
    <rPh sb="0" eb="2">
      <t>ケンメイ</t>
    </rPh>
    <phoneticPr fontId="2"/>
  </si>
  <si>
    <t>備考</t>
    <rPh sb="0" eb="2">
      <t>ビコウ</t>
    </rPh>
    <phoneticPr fontId="2"/>
  </si>
  <si>
    <t>年度</t>
    <rPh sb="0" eb="2">
      <t>ネンド</t>
    </rPh>
    <phoneticPr fontId="2"/>
  </si>
  <si>
    <t>態様</t>
    <rPh sb="0" eb="2">
      <t>タイヨウ</t>
    </rPh>
    <phoneticPr fontId="2"/>
  </si>
  <si>
    <t>番号</t>
    <rPh sb="0" eb="2">
      <t>バンゴウ</t>
    </rPh>
    <phoneticPr fontId="2"/>
  </si>
  <si>
    <t>検査報告の掲記状況</t>
    <rPh sb="0" eb="2">
      <t>ケンサ</t>
    </rPh>
    <rPh sb="2" eb="4">
      <t>ホウコク</t>
    </rPh>
    <rPh sb="5" eb="6">
      <t>ケイ</t>
    </rPh>
    <rPh sb="6" eb="7">
      <t>キ</t>
    </rPh>
    <rPh sb="7" eb="9">
      <t>ジョウキョウ</t>
    </rPh>
    <phoneticPr fontId="2"/>
  </si>
  <si>
    <t>府省等
又は
団体名</t>
    <rPh sb="0" eb="1">
      <t>フ</t>
    </rPh>
    <rPh sb="1" eb="2">
      <t>ショウ</t>
    </rPh>
    <rPh sb="2" eb="3">
      <t>トウ</t>
    </rPh>
    <rPh sb="4" eb="5">
      <t>マタ</t>
    </rPh>
    <rPh sb="7" eb="9">
      <t>ダンタイ</t>
    </rPh>
    <rPh sb="9" eb="10">
      <t>メイ</t>
    </rPh>
    <phoneticPr fontId="2"/>
  </si>
  <si>
    <t>（単位：円）</t>
    <rPh sb="1" eb="3">
      <t>タンイ</t>
    </rPh>
    <rPh sb="4" eb="5">
      <t>エン</t>
    </rPh>
    <phoneticPr fontId="2"/>
  </si>
  <si>
    <t>元号</t>
    <rPh sb="0" eb="2">
      <t>ゲンゴウ</t>
    </rPh>
    <phoneticPr fontId="2"/>
  </si>
  <si>
    <t>年数</t>
    <rPh sb="0" eb="2">
      <t>ネンスウ</t>
    </rPh>
    <phoneticPr fontId="2"/>
  </si>
  <si>
    <t>平成</t>
    <rPh sb="0" eb="2">
      <t>ヘイセイ</t>
    </rPh>
    <phoneticPr fontId="2"/>
  </si>
  <si>
    <t>指摘金額
（Ａ）</t>
    <rPh sb="0" eb="2">
      <t>シテキ</t>
    </rPh>
    <rPh sb="2" eb="4">
      <t>キンガク</t>
    </rPh>
    <phoneticPr fontId="2"/>
  </si>
  <si>
    <t>（内訳）</t>
    <rPh sb="1" eb="3">
      <t>ウチワケ</t>
    </rPh>
    <phoneticPr fontId="2"/>
  </si>
  <si>
    <t>合計</t>
    <rPh sb="0" eb="2">
      <t>ゴウケイ</t>
    </rPh>
    <phoneticPr fontId="2"/>
  </si>
  <si>
    <t>年度合計</t>
    <rPh sb="0" eb="2">
      <t>ネンド</t>
    </rPh>
    <rPh sb="2" eb="4">
      <t>ゴウケイ</t>
    </rPh>
    <phoneticPr fontId="2"/>
  </si>
  <si>
    <t>総合計</t>
    <rPh sb="0" eb="1">
      <t>ソウ</t>
    </rPh>
    <rPh sb="1" eb="3">
      <t>ゴウケイ</t>
    </rPh>
    <phoneticPr fontId="2"/>
  </si>
  <si>
    <t>府省等又は団体名</t>
    <rPh sb="0" eb="1">
      <t>フ</t>
    </rPh>
    <rPh sb="1" eb="2">
      <t>ショウ</t>
    </rPh>
    <rPh sb="2" eb="3">
      <t>トウ</t>
    </rPh>
    <rPh sb="3" eb="4">
      <t>マタ</t>
    </rPh>
    <rPh sb="5" eb="7">
      <t>ダンタイ</t>
    </rPh>
    <rPh sb="7" eb="8">
      <t>メイ</t>
    </rPh>
    <phoneticPr fontId="2"/>
  </si>
  <si>
    <t>件数</t>
    <rPh sb="0" eb="2">
      <t>ケンスウ</t>
    </rPh>
    <phoneticPr fontId="2"/>
  </si>
  <si>
    <t>（Ａ）のうち         是正の方途       がないもの　　　　　　　　　      （Ｂ）</t>
    <rPh sb="15" eb="17">
      <t>ゼセイ</t>
    </rPh>
    <rPh sb="18" eb="20">
      <t>ホウト</t>
    </rPh>
    <phoneticPr fontId="2"/>
  </si>
  <si>
    <t>是正処理対象</t>
    <rPh sb="0" eb="2">
      <t>ゼセイ</t>
    </rPh>
    <rPh sb="2" eb="4">
      <t>ショリ</t>
    </rPh>
    <rPh sb="4" eb="6">
      <t>タイショウ</t>
    </rPh>
    <phoneticPr fontId="2"/>
  </si>
  <si>
    <t>是正処理状況</t>
    <rPh sb="0" eb="2">
      <t>ゼセイ</t>
    </rPh>
    <rPh sb="2" eb="4">
      <t>ショリ</t>
    </rPh>
    <rPh sb="4" eb="6">
      <t>ジョウキョウ</t>
    </rPh>
    <phoneticPr fontId="2"/>
  </si>
  <si>
    <t>是正処理未済状況</t>
    <rPh sb="0" eb="2">
      <t>ゼセイ</t>
    </rPh>
    <rPh sb="2" eb="4">
      <t>ショリ</t>
    </rPh>
    <rPh sb="4" eb="6">
      <t>ミサイ</t>
    </rPh>
    <rPh sb="6" eb="8">
      <t>ジョウキョウ</t>
    </rPh>
    <phoneticPr fontId="2"/>
  </si>
  <si>
    <t>今後行うべき　　　　　　　　是正処理の方法</t>
    <rPh sb="0" eb="2">
      <t>コンゴ</t>
    </rPh>
    <rPh sb="2" eb="3">
      <t>オコナ</t>
    </rPh>
    <rPh sb="14" eb="16">
      <t>ゼセイ</t>
    </rPh>
    <rPh sb="16" eb="18">
      <t>ショリ</t>
    </rPh>
    <rPh sb="19" eb="21">
      <t>ホウホウ</t>
    </rPh>
    <phoneticPr fontId="2"/>
  </si>
  <si>
    <t>金額
（Ｃ）=（Ａ）-（B）</t>
    <rPh sb="0" eb="1">
      <t>キン</t>
    </rPh>
    <rPh sb="1" eb="2">
      <t>ガク</t>
    </rPh>
    <phoneticPr fontId="2"/>
  </si>
  <si>
    <t>前年7月31日ま　での処理済額            　　　　　　　　　 (D)</t>
    <rPh sb="0" eb="2">
      <t>ゼンネン</t>
    </rPh>
    <rPh sb="3" eb="4">
      <t>ガツ</t>
    </rPh>
    <rPh sb="6" eb="7">
      <t>ニチ</t>
    </rPh>
    <rPh sb="11" eb="13">
      <t>ショリ</t>
    </rPh>
    <rPh sb="13" eb="14">
      <t>ズ</t>
    </rPh>
    <rPh sb="14" eb="15">
      <t>ガク</t>
    </rPh>
    <phoneticPr fontId="2"/>
  </si>
  <si>
    <t>前年7月31日     現在の             処理未済額        (E)=(C)-(D)</t>
    <rPh sb="0" eb="2">
      <t>ゼンネン</t>
    </rPh>
    <rPh sb="3" eb="4">
      <t>ガツ</t>
    </rPh>
    <rPh sb="6" eb="7">
      <t>ニチ</t>
    </rPh>
    <rPh sb="12" eb="14">
      <t>ゲンザイ</t>
    </rPh>
    <rPh sb="28" eb="30">
      <t>ショリ</t>
    </rPh>
    <rPh sb="30" eb="31">
      <t>ミ</t>
    </rPh>
    <rPh sb="31" eb="32">
      <t>ズ</t>
    </rPh>
    <rPh sb="32" eb="33">
      <t>ガク</t>
    </rPh>
    <phoneticPr fontId="2"/>
  </si>
  <si>
    <t>既往1年間の
処理済額          　                    　　 (F)</t>
    <rPh sb="0" eb="2">
      <t>キオウ</t>
    </rPh>
    <rPh sb="3" eb="4">
      <t>ネン</t>
    </rPh>
    <rPh sb="5" eb="6">
      <t>ゲツカン</t>
    </rPh>
    <rPh sb="7" eb="9">
      <t>ショリ</t>
    </rPh>
    <rPh sb="9" eb="10">
      <t>ズ</t>
    </rPh>
    <rPh sb="10" eb="11">
      <t>ガク</t>
    </rPh>
    <phoneticPr fontId="2"/>
  </si>
  <si>
    <t>処理の
種類</t>
    <rPh sb="0" eb="2">
      <t>ショリ</t>
    </rPh>
    <rPh sb="4" eb="6">
      <t>シュルイ</t>
    </rPh>
    <phoneticPr fontId="2"/>
  </si>
  <si>
    <t>処理済額計
（G）=(D)+(F)</t>
    <rPh sb="0" eb="2">
      <t>ショリ</t>
    </rPh>
    <rPh sb="2" eb="3">
      <t>ズ</t>
    </rPh>
    <rPh sb="3" eb="4">
      <t>ガク</t>
    </rPh>
    <rPh sb="4" eb="5">
      <t>ケイ</t>
    </rPh>
    <phoneticPr fontId="2"/>
  </si>
  <si>
    <t>未済額
（H）＝（Ｃ）-（G）</t>
    <rPh sb="0" eb="2">
      <t>ミサイ</t>
    </rPh>
    <rPh sb="2" eb="3">
      <t>ガク</t>
    </rPh>
    <phoneticPr fontId="2"/>
  </si>
  <si>
    <t>租税</t>
    <rPh sb="0" eb="2">
      <t>ソゼイ</t>
    </rPh>
    <phoneticPr fontId="2"/>
  </si>
  <si>
    <t>租税の徴収に当たり、徴収額に過不足があったもの</t>
    <rPh sb="0" eb="2">
      <t>ソゼイ</t>
    </rPh>
    <rPh sb="3" eb="5">
      <t>チョウシュウ</t>
    </rPh>
    <rPh sb="6" eb="7">
      <t>ア</t>
    </rPh>
    <rPh sb="10" eb="12">
      <t>チョウシュウ</t>
    </rPh>
    <rPh sb="12" eb="13">
      <t>ガク</t>
    </rPh>
    <rPh sb="14" eb="17">
      <t>カブソク</t>
    </rPh>
    <phoneticPr fontId="2"/>
  </si>
  <si>
    <t>不正行為</t>
    <rPh sb="0" eb="2">
      <t>フセイ</t>
    </rPh>
    <rPh sb="2" eb="4">
      <t>コウイ</t>
    </rPh>
    <phoneticPr fontId="2"/>
  </si>
  <si>
    <t>職員の不正行為による損害が生じたもの</t>
    <rPh sb="0" eb="2">
      <t>ショクイン</t>
    </rPh>
    <rPh sb="3" eb="5">
      <t>フセイ</t>
    </rPh>
    <rPh sb="5" eb="7">
      <t>コウイ</t>
    </rPh>
    <rPh sb="10" eb="12">
      <t>ソンガイ</t>
    </rPh>
    <rPh sb="13" eb="14">
      <t>ショウ</t>
    </rPh>
    <phoneticPr fontId="2"/>
  </si>
  <si>
    <t>財務省</t>
    <phoneticPr fontId="2"/>
  </si>
  <si>
    <t>租税の徴収に当たり、徴収額に過不足があったもの</t>
    <rPh sb="0" eb="2">
      <t>ソゼイ</t>
    </rPh>
    <rPh sb="3" eb="5">
      <t>チョウシュウ</t>
    </rPh>
    <rPh sb="6" eb="7">
      <t>ア</t>
    </rPh>
    <rPh sb="10" eb="13">
      <t>チョウシュウガク</t>
    </rPh>
    <rPh sb="14" eb="17">
      <t>カブソク</t>
    </rPh>
    <phoneticPr fontId="2"/>
  </si>
  <si>
    <t>是正処理済額等集計表</t>
    <phoneticPr fontId="3"/>
  </si>
  <si>
    <t>支払</t>
    <rPh sb="0" eb="2">
      <t>シハラ</t>
    </rPh>
    <phoneticPr fontId="2"/>
  </si>
  <si>
    <t>収納</t>
    <rPh sb="0" eb="2">
      <t>シュウノウ</t>
    </rPh>
    <phoneticPr fontId="2"/>
  </si>
  <si>
    <t>支払</t>
    <rPh sb="0" eb="2">
      <t>シハライ</t>
    </rPh>
    <phoneticPr fontId="2"/>
  </si>
  <si>
    <t>財務省</t>
  </si>
  <si>
    <t>職員の不正行為による損害が生じたもの</t>
    <phoneticPr fontId="2"/>
  </si>
  <si>
    <t>租税の徴収に当たり、徴収額に過不足があったもの</t>
    <phoneticPr fontId="2"/>
  </si>
  <si>
    <t>令和</t>
  </si>
  <si>
    <t>※　職員の不正行為による損害が生じたものについては、債務者等の資力を踏まえた上で、法令等の規定に基づき、是正措置を適正かつ円滑に行い、事態の是正を図っているところです。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</si>
  <si>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 xml:space="preserve">     租税の徴収に当たり徴収額に不足があったものについては、すべて徴収決定の処置を既に完了しています。また、滞納となっているものについては、他の納税者と同様、納税者個々の実情を踏まえた上で、法令等</t>
    <phoneticPr fontId="2"/>
  </si>
  <si>
    <t xml:space="preserve">     の規定に基づき、厳正・的確な対応に努めているところです。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</si>
</sst>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\(#,##0\)"/>
    <numFmt numFmtId="178" formatCode="0_);[Red]\(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176" fontId="11" fillId="0" borderId="0" xfId="0" applyNumberFormat="1" applyFont="1" applyFill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177" fontId="9" fillId="0" borderId="12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 wrapText="1"/>
    </xf>
    <xf numFmtId="176" fontId="9" fillId="0" borderId="15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76" fontId="10" fillId="0" borderId="2" xfId="1" applyNumberFormat="1" applyFont="1" applyFill="1" applyBorder="1" applyAlignment="1">
      <alignment vertical="center" shrinkToFit="1"/>
    </xf>
    <xf numFmtId="20" fontId="9" fillId="0" borderId="2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vertical="center" wrapText="1"/>
    </xf>
    <xf numFmtId="176" fontId="9" fillId="0" borderId="22" xfId="0" applyNumberFormat="1" applyFont="1" applyFill="1" applyBorder="1" applyAlignment="1">
      <alignment vertical="center" wrapText="1"/>
    </xf>
    <xf numFmtId="176" fontId="9" fillId="0" borderId="23" xfId="0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176" fontId="9" fillId="0" borderId="14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left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0" xfId="0" applyFont="1" applyFill="1" applyBorder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8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8.6640625" style="2" customWidth="1"/>
    <col min="2" max="2" width="5.6640625" style="2" customWidth="1"/>
    <col min="3" max="4" width="4.6640625" style="6" customWidth="1"/>
    <col min="5" max="5" width="8.6640625" style="2" customWidth="1"/>
    <col min="6" max="7" width="4.6640625" style="2" customWidth="1"/>
    <col min="8" max="8" width="15.6640625" style="11" customWidth="1"/>
    <col min="9" max="9" width="12" style="2" bestFit="1" customWidth="1"/>
    <col min="10" max="10" width="11.6640625" style="2" customWidth="1"/>
    <col min="11" max="11" width="4.6640625" style="2" customWidth="1"/>
    <col min="12" max="16" width="11.6640625" style="2" customWidth="1"/>
    <col min="17" max="17" width="3.6640625" style="2" customWidth="1"/>
    <col min="18" max="18" width="12.6640625" style="11" customWidth="1"/>
    <col min="19" max="19" width="11.6640625" style="2" customWidth="1"/>
    <col min="20" max="20" width="4.6640625" style="2" customWidth="1"/>
    <col min="21" max="21" width="11.6640625" style="2" customWidth="1"/>
    <col min="22" max="22" width="3.6640625" style="2" customWidth="1"/>
    <col min="23" max="23" width="12.6640625" style="11" customWidth="1"/>
    <col min="24" max="24" width="16.21875" style="11" customWidth="1"/>
    <col min="25" max="25" width="9" style="6"/>
    <col min="26" max="16384" width="9" style="2"/>
  </cols>
  <sheetData>
    <row r="1" spans="1:36" ht="45" customHeight="1" x14ac:dyDescent="0.2">
      <c r="A1" s="3"/>
      <c r="B1" s="4"/>
      <c r="C1" s="1"/>
      <c r="D1" s="1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5"/>
      <c r="X1" s="5"/>
    </row>
    <row r="2" spans="1:36" ht="21" x14ac:dyDescent="0.2">
      <c r="A2" s="12" t="s">
        <v>36</v>
      </c>
      <c r="B2" s="4"/>
      <c r="C2" s="1"/>
      <c r="D2" s="1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74" t="s">
        <v>16</v>
      </c>
      <c r="S2" s="74"/>
      <c r="T2" s="73" t="s">
        <v>34</v>
      </c>
      <c r="U2" s="73"/>
      <c r="V2" s="73"/>
      <c r="W2" s="73"/>
      <c r="X2" s="73"/>
    </row>
    <row r="3" spans="1:36" ht="16.5" customHeight="1" x14ac:dyDescent="0.2">
      <c r="A3" s="3"/>
      <c r="B3" s="4"/>
      <c r="C3" s="1"/>
      <c r="D3" s="1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4"/>
      <c r="U3" s="7"/>
      <c r="V3" s="7"/>
      <c r="W3" s="7"/>
      <c r="X3" s="7" t="s">
        <v>7</v>
      </c>
    </row>
    <row r="4" spans="1:36" ht="27" customHeight="1" x14ac:dyDescent="0.2">
      <c r="A4" s="66" t="s">
        <v>6</v>
      </c>
      <c r="B4" s="70"/>
      <c r="C4" s="76" t="s">
        <v>5</v>
      </c>
      <c r="D4" s="77"/>
      <c r="E4" s="77"/>
      <c r="F4" s="77"/>
      <c r="G4" s="78"/>
      <c r="H4" s="79"/>
      <c r="I4" s="57" t="s">
        <v>11</v>
      </c>
      <c r="J4" s="57" t="s">
        <v>18</v>
      </c>
      <c r="K4" s="57" t="s">
        <v>19</v>
      </c>
      <c r="L4" s="62"/>
      <c r="M4" s="63" t="s">
        <v>20</v>
      </c>
      <c r="N4" s="64"/>
      <c r="O4" s="64"/>
      <c r="P4" s="64"/>
      <c r="Q4" s="65"/>
      <c r="R4" s="65"/>
      <c r="S4" s="64"/>
      <c r="T4" s="66" t="s">
        <v>21</v>
      </c>
      <c r="U4" s="67"/>
      <c r="V4" s="66" t="s">
        <v>22</v>
      </c>
      <c r="W4" s="70"/>
      <c r="X4" s="57" t="s">
        <v>1</v>
      </c>
    </row>
    <row r="5" spans="1:36" ht="40.5" customHeight="1" x14ac:dyDescent="0.2">
      <c r="A5" s="60"/>
      <c r="B5" s="68"/>
      <c r="C5" s="76" t="s">
        <v>2</v>
      </c>
      <c r="D5" s="67"/>
      <c r="E5" s="57" t="s">
        <v>3</v>
      </c>
      <c r="F5" s="66" t="s">
        <v>4</v>
      </c>
      <c r="G5" s="75" t="s">
        <v>17</v>
      </c>
      <c r="H5" s="70" t="s">
        <v>0</v>
      </c>
      <c r="I5" s="58"/>
      <c r="J5" s="60"/>
      <c r="K5" s="62" t="s">
        <v>17</v>
      </c>
      <c r="L5" s="67" t="s">
        <v>23</v>
      </c>
      <c r="M5" s="57" t="s">
        <v>24</v>
      </c>
      <c r="N5" s="57" t="s">
        <v>25</v>
      </c>
      <c r="O5" s="66" t="s">
        <v>26</v>
      </c>
      <c r="P5" s="71"/>
      <c r="Q5" s="66" t="s">
        <v>27</v>
      </c>
      <c r="R5" s="70"/>
      <c r="S5" s="71" t="s">
        <v>28</v>
      </c>
      <c r="T5" s="62" t="s">
        <v>17</v>
      </c>
      <c r="U5" s="68" t="s">
        <v>29</v>
      </c>
      <c r="V5" s="60"/>
      <c r="W5" s="68"/>
      <c r="X5" s="58"/>
    </row>
    <row r="6" spans="1:36" ht="13.5" customHeight="1" x14ac:dyDescent="0.2">
      <c r="A6" s="61"/>
      <c r="B6" s="69"/>
      <c r="C6" s="8" t="s">
        <v>8</v>
      </c>
      <c r="D6" s="8" t="s">
        <v>9</v>
      </c>
      <c r="E6" s="59"/>
      <c r="F6" s="61"/>
      <c r="G6" s="75"/>
      <c r="H6" s="69"/>
      <c r="I6" s="59"/>
      <c r="J6" s="61"/>
      <c r="K6" s="62"/>
      <c r="L6" s="67"/>
      <c r="M6" s="59"/>
      <c r="N6" s="59"/>
      <c r="O6" s="9" t="s">
        <v>13</v>
      </c>
      <c r="P6" s="10" t="s">
        <v>12</v>
      </c>
      <c r="Q6" s="61"/>
      <c r="R6" s="69"/>
      <c r="S6" s="72"/>
      <c r="T6" s="62"/>
      <c r="U6" s="69"/>
      <c r="V6" s="61"/>
      <c r="W6" s="69"/>
      <c r="X6" s="59"/>
    </row>
    <row r="7" spans="1:36" s="28" customFormat="1" ht="44.4" customHeight="1" x14ac:dyDescent="0.2">
      <c r="A7" s="53" t="s">
        <v>40</v>
      </c>
      <c r="B7" s="54"/>
      <c r="C7" s="17" t="s">
        <v>10</v>
      </c>
      <c r="D7" s="17">
        <v>7</v>
      </c>
      <c r="E7" s="18" t="s">
        <v>30</v>
      </c>
      <c r="F7" s="18">
        <v>1</v>
      </c>
      <c r="G7" s="18">
        <v>1</v>
      </c>
      <c r="H7" s="19" t="s">
        <v>31</v>
      </c>
      <c r="I7" s="20">
        <v>1312517039</v>
      </c>
      <c r="J7" s="20">
        <v>0</v>
      </c>
      <c r="K7" s="20">
        <v>1</v>
      </c>
      <c r="L7" s="20">
        <f>I7-J7</f>
        <v>1312517039</v>
      </c>
      <c r="M7" s="20">
        <v>1310321339</v>
      </c>
      <c r="N7" s="21">
        <f>L7-M7</f>
        <v>2195700</v>
      </c>
      <c r="O7" s="22">
        <v>0</v>
      </c>
      <c r="P7" s="23"/>
      <c r="Q7" s="24">
        <v>0</v>
      </c>
      <c r="R7" s="25" t="str">
        <f>IF(Q7=1,"収納（保険料、租税等の徴収不足）",IF(Q7=2,"支払（保険料、租税等の徴収過大）",IF(Q7=3,"収納（補助金、保険給付金等）",IF(Q7=4,"収納（不正行為）",IF(Q7=5,"工事（手直し等）",IF(Q7=6,"減額調定",IF(Q7=7,"不納欠損",IF(Q7=8,"その他",""))))))))</f>
        <v/>
      </c>
      <c r="S7" s="21">
        <f>M7+O7</f>
        <v>1310321339</v>
      </c>
      <c r="T7" s="20">
        <v>1</v>
      </c>
      <c r="U7" s="20">
        <f>L7-S7</f>
        <v>2195700</v>
      </c>
      <c r="V7" s="21">
        <v>1</v>
      </c>
      <c r="W7" s="26" t="str">
        <f>IF(V7=1,"収納（保険料、租税等の徴収不足）",IF(V7=2,"支払（保険料、租税等の徴収過大）",IF(V7=3,"収納（補助金、保険給付金等）",IF(V7=4,"収納（不正行為）",IF(V7=5,"その他","　")))))</f>
        <v>収納（保険料、租税等の徴収不足）</v>
      </c>
      <c r="X7" s="27" t="s">
        <v>38</v>
      </c>
    </row>
    <row r="8" spans="1:36" s="28" customFormat="1" ht="44.4" customHeight="1" x14ac:dyDescent="0.2">
      <c r="A8" s="53" t="s">
        <v>40</v>
      </c>
      <c r="B8" s="54"/>
      <c r="C8" s="17" t="s">
        <v>10</v>
      </c>
      <c r="D8" s="17">
        <v>7</v>
      </c>
      <c r="E8" s="18" t="s">
        <v>30</v>
      </c>
      <c r="F8" s="18">
        <v>1</v>
      </c>
      <c r="G8" s="18">
        <v>0</v>
      </c>
      <c r="H8" s="19" t="s">
        <v>31</v>
      </c>
      <c r="I8" s="29">
        <v>28410300</v>
      </c>
      <c r="J8" s="20">
        <v>0</v>
      </c>
      <c r="K8" s="20">
        <v>0</v>
      </c>
      <c r="L8" s="20">
        <f>I8-J8</f>
        <v>28410300</v>
      </c>
      <c r="M8" s="20">
        <v>28410300</v>
      </c>
      <c r="N8" s="21">
        <f>L8-M8</f>
        <v>0</v>
      </c>
      <c r="O8" s="22"/>
      <c r="P8" s="23"/>
      <c r="Q8" s="24"/>
      <c r="R8" s="25" t="str">
        <f>IF(Q8=1,"収納（保険料、租税等の徴収不足）",IF(Q8=2,"支払（保険料、租税等の徴収過大）",IF(Q8=3,"収納（補助金、保険給付金等）",IF(Q8=4,"収納（不正行為）",IF(Q8=5,"工事（手直し等）",IF(Q8=6,"減額調定",IF(Q8=7,"不納欠損",IF(Q8=8,"その他",""))))))))</f>
        <v/>
      </c>
      <c r="S8" s="21">
        <f>M8+O8</f>
        <v>28410300</v>
      </c>
      <c r="T8" s="29"/>
      <c r="U8" s="20">
        <v>0</v>
      </c>
      <c r="V8" s="21">
        <v>0</v>
      </c>
      <c r="W8" s="26" t="str">
        <f>IF(V8=1,"収納（保険料、租税等の徴収不足）",IF(V8=2,"支払（保険料、租税等の徴収過大）",IF(V8=3,"収納（補助金、保険給付金等）",IF(V8=4,"収納（不正行為）",IF(V8=5,"その他","　")))))</f>
        <v>　</v>
      </c>
      <c r="X8" s="27" t="s">
        <v>37</v>
      </c>
    </row>
    <row r="9" spans="1:36" s="28" customFormat="1" ht="23.1" customHeight="1" x14ac:dyDescent="0.2">
      <c r="A9" s="30"/>
      <c r="B9" s="31"/>
      <c r="C9" s="32" t="str">
        <f>C7</f>
        <v>平成</v>
      </c>
      <c r="D9" s="32">
        <f>D7</f>
        <v>7</v>
      </c>
      <c r="E9" s="55" t="s">
        <v>14</v>
      </c>
      <c r="F9" s="55"/>
      <c r="G9" s="18">
        <f>SUM(G7:G8)</f>
        <v>1</v>
      </c>
      <c r="H9" s="33"/>
      <c r="I9" s="18">
        <f t="shared" ref="I9:N9" si="0">SUM(I7:I8)</f>
        <v>1340927339</v>
      </c>
      <c r="J9" s="18">
        <f t="shared" si="0"/>
        <v>0</v>
      </c>
      <c r="K9" s="18">
        <f t="shared" si="0"/>
        <v>1</v>
      </c>
      <c r="L9" s="18">
        <f t="shared" si="0"/>
        <v>1340927339</v>
      </c>
      <c r="M9" s="18">
        <f t="shared" si="0"/>
        <v>1338731639</v>
      </c>
      <c r="N9" s="18">
        <f t="shared" si="0"/>
        <v>2195700</v>
      </c>
      <c r="O9" s="53">
        <f>SUM(O7:O8)</f>
        <v>0</v>
      </c>
      <c r="P9" s="56"/>
      <c r="Q9" s="34"/>
      <c r="R9" s="33"/>
      <c r="S9" s="18">
        <f>SUM(S7:S8)</f>
        <v>1338731639</v>
      </c>
      <c r="T9" s="18">
        <f>SUM(T7:T8)</f>
        <v>1</v>
      </c>
      <c r="U9" s="18">
        <f>SUM(U7:U8)</f>
        <v>2195700</v>
      </c>
      <c r="V9" s="34"/>
      <c r="W9" s="35"/>
      <c r="X9" s="36"/>
    </row>
    <row r="10" spans="1:36" s="28" customFormat="1" ht="44.4" customHeight="1" x14ac:dyDescent="0.2">
      <c r="A10" s="53" t="s">
        <v>40</v>
      </c>
      <c r="B10" s="54"/>
      <c r="C10" s="17" t="s">
        <v>10</v>
      </c>
      <c r="D10" s="17">
        <v>8</v>
      </c>
      <c r="E10" s="18" t="s">
        <v>32</v>
      </c>
      <c r="F10" s="18">
        <v>8</v>
      </c>
      <c r="G10" s="18">
        <v>1</v>
      </c>
      <c r="H10" s="19" t="s">
        <v>33</v>
      </c>
      <c r="I10" s="20">
        <v>30794700</v>
      </c>
      <c r="J10" s="20">
        <v>0</v>
      </c>
      <c r="K10" s="20">
        <v>1</v>
      </c>
      <c r="L10" s="20">
        <f>I10-J10</f>
        <v>30794700</v>
      </c>
      <c r="M10" s="20">
        <v>3904982</v>
      </c>
      <c r="N10" s="21">
        <f>L10-M10</f>
        <v>26889718</v>
      </c>
      <c r="O10" s="22">
        <v>0</v>
      </c>
      <c r="P10" s="23"/>
      <c r="Q10" s="24">
        <v>0</v>
      </c>
      <c r="R10" s="25" t="str">
        <f>IF(Q10=1,"収納（保険料、租税等の徴収不足）",IF(Q10=2,"支払（保険料、租税等の徴収過大）",IF(Q10=3,"収納（補助金、保険給付金等）",IF(Q10=4,"収納（不正行為）",IF(Q10=5,"工事（手直し等）",IF(Q10=6,"減額調定",IF(Q10=7,"不納欠損",IF(Q10=8,"その他",""))))))))</f>
        <v/>
      </c>
      <c r="S10" s="21">
        <f>M10+O10</f>
        <v>3904982</v>
      </c>
      <c r="T10" s="20">
        <v>1</v>
      </c>
      <c r="U10" s="20">
        <f>L10-S10</f>
        <v>26889718</v>
      </c>
      <c r="V10" s="21">
        <v>4</v>
      </c>
      <c r="W10" s="26" t="str">
        <f>IF(V10=1,"収納（保険料、租税等の徴収不足）",IF(V10=2,"支払（保険料、租税等の徴収過大）",IF(V10=3,"収納（補助金、保険給付金等）",IF(V10=4,"収納（不正行為）",IF(V10=5,"その他","　")))))</f>
        <v>収納（不正行為）</v>
      </c>
      <c r="X10" s="27"/>
    </row>
    <row r="11" spans="1:36" s="28" customFormat="1" ht="23.1" customHeight="1" x14ac:dyDescent="0.2">
      <c r="A11" s="30"/>
      <c r="B11" s="31"/>
      <c r="C11" s="32" t="str">
        <f>C9</f>
        <v>平成</v>
      </c>
      <c r="D11" s="32">
        <f>D10</f>
        <v>8</v>
      </c>
      <c r="E11" s="55" t="s">
        <v>14</v>
      </c>
      <c r="F11" s="55"/>
      <c r="G11" s="18">
        <f>SUM(G10:G10)</f>
        <v>1</v>
      </c>
      <c r="H11" s="33"/>
      <c r="I11" s="18">
        <f t="shared" ref="I11:O11" si="1">SUM(I10:I10)</f>
        <v>30794700</v>
      </c>
      <c r="J11" s="18">
        <f t="shared" si="1"/>
        <v>0</v>
      </c>
      <c r="K11" s="18">
        <f t="shared" si="1"/>
        <v>1</v>
      </c>
      <c r="L11" s="18">
        <f t="shared" si="1"/>
        <v>30794700</v>
      </c>
      <c r="M11" s="18">
        <f t="shared" si="1"/>
        <v>3904982</v>
      </c>
      <c r="N11" s="18">
        <f t="shared" si="1"/>
        <v>26889718</v>
      </c>
      <c r="O11" s="53">
        <f t="shared" si="1"/>
        <v>0</v>
      </c>
      <c r="P11" s="56"/>
      <c r="Q11" s="34"/>
      <c r="R11" s="33"/>
      <c r="S11" s="18">
        <f>SUM(S10:S10)</f>
        <v>3904982</v>
      </c>
      <c r="T11" s="18">
        <f>SUM(T10:T10)</f>
        <v>1</v>
      </c>
      <c r="U11" s="18">
        <f>SUM(U10:U10)</f>
        <v>26889718</v>
      </c>
      <c r="V11" s="34"/>
      <c r="W11" s="35"/>
      <c r="X11" s="36"/>
    </row>
    <row r="12" spans="1:36" s="28" customFormat="1" ht="44.4" customHeight="1" x14ac:dyDescent="0.2">
      <c r="A12" s="53" t="s">
        <v>40</v>
      </c>
      <c r="B12" s="54"/>
      <c r="C12" s="17" t="s">
        <v>10</v>
      </c>
      <c r="D12" s="17">
        <v>11</v>
      </c>
      <c r="E12" s="18" t="s">
        <v>32</v>
      </c>
      <c r="F12" s="18">
        <v>6</v>
      </c>
      <c r="G12" s="18">
        <v>1</v>
      </c>
      <c r="H12" s="19" t="s">
        <v>33</v>
      </c>
      <c r="I12" s="20">
        <v>57264444</v>
      </c>
      <c r="J12" s="20">
        <v>0</v>
      </c>
      <c r="K12" s="20">
        <v>1</v>
      </c>
      <c r="L12" s="20">
        <f>I12-J12</f>
        <v>57264444</v>
      </c>
      <c r="M12" s="20">
        <v>77708</v>
      </c>
      <c r="N12" s="21">
        <f>L12-M12</f>
        <v>57186736</v>
      </c>
      <c r="O12" s="22">
        <v>0</v>
      </c>
      <c r="P12" s="23"/>
      <c r="Q12" s="24">
        <v>0</v>
      </c>
      <c r="R12" s="25" t="str">
        <f>IF(Q12=1,"収納（保険料、租税等の徴収不足）",IF(Q12=2,"支払（保険料、租税等の徴収過大）",IF(Q12=3,"収納（補助金、保険給付金等）",IF(Q12=4,"収納（不正行為）",IF(Q12=5,"工事（手直し等）",IF(Q12=6,"減額調定",IF(Q12=7,"不納欠損",IF(Q12=8,"その他",""))))))))</f>
        <v/>
      </c>
      <c r="S12" s="21">
        <f>M12+O12</f>
        <v>77708</v>
      </c>
      <c r="T12" s="20">
        <v>1</v>
      </c>
      <c r="U12" s="20">
        <f>L12-S12</f>
        <v>57186736</v>
      </c>
      <c r="V12" s="21">
        <v>4</v>
      </c>
      <c r="W12" s="26" t="str">
        <f>IF(V12=1,"収納（保険料、租税等の徴収不足）",IF(V12=2,"支払（保険料、租税等の徴収過大）",IF(V12=3,"収納（補助金、保険給付金等）",IF(V12=4,"収納（不正行為）",IF(V12=5,"その他","　")))))</f>
        <v>収納（不正行為）</v>
      </c>
      <c r="X12" s="27"/>
    </row>
    <row r="13" spans="1:36" s="28" customFormat="1" ht="23.1" customHeight="1" x14ac:dyDescent="0.2">
      <c r="A13" s="30"/>
      <c r="B13" s="31"/>
      <c r="C13" s="32" t="str">
        <f>C11</f>
        <v>平成</v>
      </c>
      <c r="D13" s="32">
        <f>D12</f>
        <v>11</v>
      </c>
      <c r="E13" s="55" t="s">
        <v>14</v>
      </c>
      <c r="F13" s="55"/>
      <c r="G13" s="18">
        <f>SUM(G12:G12)</f>
        <v>1</v>
      </c>
      <c r="H13" s="33"/>
      <c r="I13" s="18">
        <f t="shared" ref="I13:O13" si="2">SUM(I12:I12)</f>
        <v>57264444</v>
      </c>
      <c r="J13" s="18">
        <f t="shared" si="2"/>
        <v>0</v>
      </c>
      <c r="K13" s="18">
        <f t="shared" si="2"/>
        <v>1</v>
      </c>
      <c r="L13" s="18">
        <f t="shared" si="2"/>
        <v>57264444</v>
      </c>
      <c r="M13" s="18">
        <f t="shared" si="2"/>
        <v>77708</v>
      </c>
      <c r="N13" s="18">
        <f t="shared" si="2"/>
        <v>57186736</v>
      </c>
      <c r="O13" s="53">
        <f t="shared" si="2"/>
        <v>0</v>
      </c>
      <c r="P13" s="56"/>
      <c r="Q13" s="34"/>
      <c r="R13" s="33"/>
      <c r="S13" s="18">
        <f>SUM(S12:S12)</f>
        <v>77708</v>
      </c>
      <c r="T13" s="18">
        <f>SUM(T12:T12)</f>
        <v>1</v>
      </c>
      <c r="U13" s="18">
        <f>SUM(U12:U12)</f>
        <v>57186736</v>
      </c>
      <c r="V13" s="34"/>
      <c r="W13" s="35"/>
      <c r="X13" s="36"/>
    </row>
    <row r="14" spans="1:36" s="28" customFormat="1" ht="44.4" customHeight="1" x14ac:dyDescent="0.2">
      <c r="A14" s="53" t="s">
        <v>40</v>
      </c>
      <c r="B14" s="54"/>
      <c r="C14" s="17" t="s">
        <v>10</v>
      </c>
      <c r="D14" s="17">
        <v>19</v>
      </c>
      <c r="E14" s="18" t="s">
        <v>30</v>
      </c>
      <c r="F14" s="18">
        <v>30</v>
      </c>
      <c r="G14" s="18">
        <v>1</v>
      </c>
      <c r="H14" s="19" t="s">
        <v>31</v>
      </c>
      <c r="I14" s="20">
        <v>671054441</v>
      </c>
      <c r="J14" s="20">
        <v>0</v>
      </c>
      <c r="K14" s="20">
        <v>1</v>
      </c>
      <c r="L14" s="20">
        <f t="shared" ref="L14:L18" si="3">I14-J14</f>
        <v>671054441</v>
      </c>
      <c r="M14" s="20">
        <v>668545469</v>
      </c>
      <c r="N14" s="21">
        <f t="shared" ref="N14:N18" si="4">L14-M14</f>
        <v>2508972</v>
      </c>
      <c r="O14" s="22">
        <v>1650270</v>
      </c>
      <c r="P14" s="23"/>
      <c r="Q14" s="24">
        <v>1</v>
      </c>
      <c r="R14" s="25" t="str">
        <f t="shared" ref="R14:R18" si="5">IF(Q14=1,"収納（保険料、租税等の徴収不足）",IF(Q14=2,"支払（保険料、租税等の徴収過大）",IF(Q14=3,"収納（補助金、保険給付金等）",IF(Q14=4,"収納（不正行為）",IF(Q14=5,"工事（手直し等）",IF(Q14=6,"減額調定",IF(Q14=7,"不納欠損",IF(Q14=8,"その他",""))))))))</f>
        <v>収納（保険料、租税等の徴収不足）</v>
      </c>
      <c r="S14" s="21">
        <f t="shared" ref="S14:S18" si="6">M14+O14</f>
        <v>670195739</v>
      </c>
      <c r="T14" s="20">
        <v>1</v>
      </c>
      <c r="U14" s="20">
        <f t="shared" ref="U14:U15" si="7">L14-S14</f>
        <v>858702</v>
      </c>
      <c r="V14" s="21">
        <v>1</v>
      </c>
      <c r="W14" s="26" t="str">
        <f>IF(V14=1,"収納（保険料、租税等の徴収不足）",IF(V14=2,"支払（保険料、租税等の徴収過大）",IF(V14=3,"収納（補助金、保険給付金等）",IF(V14=4,"収納（不正行為）",IF(V14=5,"その他","　")))))</f>
        <v>収納（保険料、租税等の徴収不足）</v>
      </c>
      <c r="X14" s="27" t="s">
        <v>38</v>
      </c>
    </row>
    <row r="15" spans="1:36" s="28" customFormat="1" ht="44.4" customHeight="1" x14ac:dyDescent="0.2">
      <c r="A15" s="53" t="s">
        <v>40</v>
      </c>
      <c r="B15" s="54"/>
      <c r="C15" s="17" t="s">
        <v>10</v>
      </c>
      <c r="D15" s="17">
        <v>19</v>
      </c>
      <c r="E15" s="18" t="s">
        <v>30</v>
      </c>
      <c r="F15" s="18">
        <v>30</v>
      </c>
      <c r="G15" s="18">
        <v>0</v>
      </c>
      <c r="H15" s="19" t="s">
        <v>31</v>
      </c>
      <c r="I15" s="20">
        <v>6775171</v>
      </c>
      <c r="J15" s="20">
        <v>0</v>
      </c>
      <c r="K15" s="20">
        <v>0</v>
      </c>
      <c r="L15" s="20">
        <f t="shared" si="3"/>
        <v>6775171</v>
      </c>
      <c r="M15" s="20">
        <v>6775171</v>
      </c>
      <c r="N15" s="21">
        <f t="shared" si="4"/>
        <v>0</v>
      </c>
      <c r="O15" s="22"/>
      <c r="P15" s="23"/>
      <c r="Q15" s="24"/>
      <c r="R15" s="25" t="str">
        <f t="shared" si="5"/>
        <v/>
      </c>
      <c r="S15" s="21">
        <f t="shared" si="6"/>
        <v>6775171</v>
      </c>
      <c r="T15" s="29"/>
      <c r="U15" s="20">
        <f t="shared" si="7"/>
        <v>0</v>
      </c>
      <c r="V15" s="21">
        <v>0</v>
      </c>
      <c r="W15" s="26" t="str">
        <f>IF(V15=1,"収納（保険料、租税等の徴収不足）",IF(V15=2,"支払（保険料、租税等の徴収過大）",IF(V15=3,"収納（補助金、保険給付金等）",IF(V15=4,"収納（不正行為）",IF(V15=5,"その他","　")))))</f>
        <v>　</v>
      </c>
      <c r="X15" s="26" t="s">
        <v>37</v>
      </c>
    </row>
    <row r="16" spans="1:36" s="28" customFormat="1" ht="44.4" customHeight="1" x14ac:dyDescent="0.2">
      <c r="A16" s="53" t="s">
        <v>40</v>
      </c>
      <c r="B16" s="54"/>
      <c r="C16" s="17" t="s">
        <v>10</v>
      </c>
      <c r="D16" s="17">
        <v>19</v>
      </c>
      <c r="E16" s="26" t="s">
        <v>32</v>
      </c>
      <c r="F16" s="18">
        <v>33</v>
      </c>
      <c r="G16" s="18">
        <v>1</v>
      </c>
      <c r="H16" s="37" t="s">
        <v>41</v>
      </c>
      <c r="I16" s="38">
        <v>3602003</v>
      </c>
      <c r="J16" s="20">
        <v>0</v>
      </c>
      <c r="K16" s="20">
        <v>1</v>
      </c>
      <c r="L16" s="20">
        <f t="shared" si="3"/>
        <v>3602003</v>
      </c>
      <c r="M16" s="20">
        <v>0</v>
      </c>
      <c r="N16" s="21">
        <f t="shared" si="4"/>
        <v>3602003</v>
      </c>
      <c r="O16" s="22">
        <v>0</v>
      </c>
      <c r="P16" s="23"/>
      <c r="Q16" s="24">
        <v>0</v>
      </c>
      <c r="R16" s="25" t="str">
        <f t="shared" si="5"/>
        <v/>
      </c>
      <c r="S16" s="21">
        <f t="shared" si="6"/>
        <v>0</v>
      </c>
      <c r="T16" s="20">
        <v>1</v>
      </c>
      <c r="U16" s="20">
        <f>L16-S16</f>
        <v>3602003</v>
      </c>
      <c r="V16" s="21">
        <v>4</v>
      </c>
      <c r="W16" s="26" t="str">
        <f t="shared" ref="W16:W18" si="8">IF(V16=1,"収納（保険料、租税等の徴収不足）",IF(V16=2,"支払（保険料、租税等の徴収過大）",IF(V16=3,"収納（補助金、保険給付金等）",IF(V16=4,"収納（不正行為）",IF(V16=5,"その他","　")))))</f>
        <v>収納（不正行為）</v>
      </c>
      <c r="X16" s="27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1:24" s="28" customFormat="1" ht="44.4" customHeight="1" x14ac:dyDescent="0.2">
      <c r="A17" s="53" t="s">
        <v>40</v>
      </c>
      <c r="B17" s="54"/>
      <c r="C17" s="17" t="s">
        <v>10</v>
      </c>
      <c r="D17" s="17">
        <v>19</v>
      </c>
      <c r="E17" s="26" t="s">
        <v>32</v>
      </c>
      <c r="F17" s="18">
        <v>34</v>
      </c>
      <c r="G17" s="18">
        <v>1</v>
      </c>
      <c r="H17" s="37" t="s">
        <v>41</v>
      </c>
      <c r="I17" s="38">
        <v>17459581</v>
      </c>
      <c r="J17" s="20">
        <v>0</v>
      </c>
      <c r="K17" s="20">
        <v>1</v>
      </c>
      <c r="L17" s="20">
        <f t="shared" si="3"/>
        <v>17459581</v>
      </c>
      <c r="M17" s="20">
        <v>0</v>
      </c>
      <c r="N17" s="21">
        <f t="shared" si="4"/>
        <v>17459581</v>
      </c>
      <c r="O17" s="22">
        <v>0</v>
      </c>
      <c r="P17" s="23"/>
      <c r="Q17" s="24">
        <v>0</v>
      </c>
      <c r="R17" s="25" t="str">
        <f t="shared" si="5"/>
        <v/>
      </c>
      <c r="S17" s="21">
        <f t="shared" si="6"/>
        <v>0</v>
      </c>
      <c r="T17" s="20">
        <v>1</v>
      </c>
      <c r="U17" s="20">
        <f>L17-S17</f>
        <v>17459581</v>
      </c>
      <c r="V17" s="21">
        <v>4</v>
      </c>
      <c r="W17" s="26" t="str">
        <f t="shared" si="8"/>
        <v>収納（不正行為）</v>
      </c>
      <c r="X17" s="26"/>
    </row>
    <row r="18" spans="1:24" s="28" customFormat="1" ht="44.4" customHeight="1" x14ac:dyDescent="0.2">
      <c r="A18" s="53" t="s">
        <v>40</v>
      </c>
      <c r="B18" s="54"/>
      <c r="C18" s="17" t="s">
        <v>10</v>
      </c>
      <c r="D18" s="17">
        <v>19</v>
      </c>
      <c r="E18" s="26" t="s">
        <v>32</v>
      </c>
      <c r="F18" s="18">
        <v>35</v>
      </c>
      <c r="G18" s="18">
        <v>1</v>
      </c>
      <c r="H18" s="37" t="s">
        <v>41</v>
      </c>
      <c r="I18" s="38">
        <v>314432344</v>
      </c>
      <c r="J18" s="20">
        <v>0</v>
      </c>
      <c r="K18" s="20">
        <v>1</v>
      </c>
      <c r="L18" s="20">
        <f t="shared" si="3"/>
        <v>314432344</v>
      </c>
      <c r="M18" s="20">
        <v>104274322</v>
      </c>
      <c r="N18" s="21">
        <f t="shared" si="4"/>
        <v>210158022</v>
      </c>
      <c r="O18" s="22">
        <v>11359</v>
      </c>
      <c r="P18" s="23"/>
      <c r="Q18" s="24">
        <v>4</v>
      </c>
      <c r="R18" s="25" t="str">
        <f t="shared" si="5"/>
        <v>収納（不正行為）</v>
      </c>
      <c r="S18" s="21">
        <f t="shared" si="6"/>
        <v>104285681</v>
      </c>
      <c r="T18" s="20">
        <v>1</v>
      </c>
      <c r="U18" s="20">
        <f>L18-S18</f>
        <v>210146663</v>
      </c>
      <c r="V18" s="21">
        <v>4</v>
      </c>
      <c r="W18" s="26" t="str">
        <f t="shared" si="8"/>
        <v>収納（不正行為）</v>
      </c>
      <c r="X18" s="26"/>
    </row>
    <row r="19" spans="1:24" s="28" customFormat="1" ht="23.1" customHeight="1" x14ac:dyDescent="0.2">
      <c r="A19" s="30"/>
      <c r="B19" s="31"/>
      <c r="C19" s="32" t="str">
        <f>C17</f>
        <v>平成</v>
      </c>
      <c r="D19" s="32">
        <f>D14</f>
        <v>19</v>
      </c>
      <c r="E19" s="55" t="s">
        <v>14</v>
      </c>
      <c r="F19" s="55"/>
      <c r="G19" s="18">
        <f>SUM(G14:G18)</f>
        <v>4</v>
      </c>
      <c r="H19" s="33"/>
      <c r="I19" s="18">
        <f t="shared" ref="I19:O19" si="9">SUM(I14:I18)</f>
        <v>1013323540</v>
      </c>
      <c r="J19" s="18">
        <f t="shared" si="9"/>
        <v>0</v>
      </c>
      <c r="K19" s="18">
        <f t="shared" si="9"/>
        <v>4</v>
      </c>
      <c r="L19" s="18">
        <f t="shared" si="9"/>
        <v>1013323540</v>
      </c>
      <c r="M19" s="18">
        <f t="shared" si="9"/>
        <v>779594962</v>
      </c>
      <c r="N19" s="18">
        <f t="shared" si="9"/>
        <v>233728578</v>
      </c>
      <c r="O19" s="53">
        <f t="shared" si="9"/>
        <v>1661629</v>
      </c>
      <c r="P19" s="56"/>
      <c r="Q19" s="34"/>
      <c r="R19" s="33"/>
      <c r="S19" s="18">
        <f>SUM(S14:S18)</f>
        <v>781256591</v>
      </c>
      <c r="T19" s="18">
        <f>SUM(T14:T18)</f>
        <v>4</v>
      </c>
      <c r="U19" s="18">
        <f>SUM(U14:U18)</f>
        <v>232066949</v>
      </c>
      <c r="V19" s="34"/>
      <c r="W19" s="35"/>
      <c r="X19" s="36"/>
    </row>
    <row r="20" spans="1:24" s="28" customFormat="1" ht="44.4" customHeight="1" x14ac:dyDescent="0.2">
      <c r="A20" s="53" t="s">
        <v>40</v>
      </c>
      <c r="B20" s="54"/>
      <c r="C20" s="17" t="s">
        <v>10</v>
      </c>
      <c r="D20" s="17">
        <v>26</v>
      </c>
      <c r="E20" s="26" t="s">
        <v>30</v>
      </c>
      <c r="F20" s="18">
        <v>13</v>
      </c>
      <c r="G20" s="18">
        <v>1</v>
      </c>
      <c r="H20" s="37" t="s">
        <v>35</v>
      </c>
      <c r="I20" s="40">
        <v>231086342</v>
      </c>
      <c r="J20" s="20">
        <v>0</v>
      </c>
      <c r="K20" s="20">
        <v>1</v>
      </c>
      <c r="L20" s="38">
        <f>I20-J20</f>
        <v>231086342</v>
      </c>
      <c r="M20" s="20">
        <v>228089082</v>
      </c>
      <c r="N20" s="21">
        <f t="shared" ref="N20:N21" si="10">L20-M20</f>
        <v>2997260</v>
      </c>
      <c r="O20" s="22">
        <v>344000</v>
      </c>
      <c r="P20" s="23"/>
      <c r="Q20" s="24">
        <v>1</v>
      </c>
      <c r="R20" s="25" t="str">
        <f>IF(Q20=1,"収納（保険料、租税等の徴収不足）",IF(Q20=2,"支払（保険料、租税等の徴収過大）",IF(Q20=3,"収納（補助金、保険給付金等）",IF(Q20=4,"収納（不正行為）",IF(Q20=5,"工事（手直し等）",IF(Q20=6,"減額調定",IF(Q20=7,"不納欠損",IF(Q20=8,"その他",""))))))))</f>
        <v>収納（保険料、租税等の徴収不足）</v>
      </c>
      <c r="S20" s="21">
        <f>M20+O20</f>
        <v>228433082</v>
      </c>
      <c r="T20" s="20">
        <v>1</v>
      </c>
      <c r="U20" s="21">
        <f>L20-S20</f>
        <v>2653260</v>
      </c>
      <c r="V20" s="21">
        <v>1</v>
      </c>
      <c r="W20" s="26" t="str">
        <f>IF(V20=1,"収納（保険料、租税等の徴収不足）",IF(V20=2,"支払（保険料、租税等の徴収過大）",IF(V20=3,"収納（補助金、保険給付金等）",IF(V20=4,"収納（不正行為）",IF(V20=5,"その他","　")))))</f>
        <v>収納（保険料、租税等の徴収不足）</v>
      </c>
      <c r="X20" s="26" t="s">
        <v>38</v>
      </c>
    </row>
    <row r="21" spans="1:24" s="28" customFormat="1" ht="44.4" customHeight="1" x14ac:dyDescent="0.2">
      <c r="A21" s="53" t="s">
        <v>40</v>
      </c>
      <c r="B21" s="54"/>
      <c r="C21" s="17" t="s">
        <v>10</v>
      </c>
      <c r="D21" s="17">
        <v>26</v>
      </c>
      <c r="E21" s="26" t="s">
        <v>30</v>
      </c>
      <c r="F21" s="18">
        <v>13</v>
      </c>
      <c r="G21" s="18">
        <v>0</v>
      </c>
      <c r="H21" s="37" t="s">
        <v>35</v>
      </c>
      <c r="I21" s="40">
        <v>44717000</v>
      </c>
      <c r="J21" s="20">
        <v>0</v>
      </c>
      <c r="K21" s="20">
        <v>0</v>
      </c>
      <c r="L21" s="38">
        <f>I21-J21</f>
        <v>44717000</v>
      </c>
      <c r="M21" s="20">
        <v>44717000</v>
      </c>
      <c r="N21" s="21">
        <f t="shared" si="10"/>
        <v>0</v>
      </c>
      <c r="O21" s="22"/>
      <c r="P21" s="23"/>
      <c r="Q21" s="24"/>
      <c r="R21" s="25" t="str">
        <f>IF(Q21=1,"収納（保険料、租税等の徴収不足）",IF(Q21=2,"支払（保険料、租税等の徴収過大）",IF(Q21=3,"収納（補助金、保険給付金等）",IF(Q21=4,"収納（不正行為）",IF(Q21=5,"工事（手直し等）",IF(Q21=6,"減額調定",IF(Q21=7,"不納欠損",IF(Q21=8,"その他",""))))))))</f>
        <v/>
      </c>
      <c r="S21" s="21">
        <f>M21+O21</f>
        <v>44717000</v>
      </c>
      <c r="T21" s="41"/>
      <c r="U21" s="21">
        <f>L21-S21</f>
        <v>0</v>
      </c>
      <c r="V21" s="21">
        <v>0</v>
      </c>
      <c r="W21" s="26" t="str">
        <f>IF(V21=1,"収納（保険料、租税等の徴収不足）",IF(V21=2,"支払（保険料、租税等の徴収過大）",IF(V21=3,"収納（補助金、保険給付金等）",IF(V21=4,"収納（不正行為）",IF(V21=5,"その他","　")))))</f>
        <v>　</v>
      </c>
      <c r="X21" s="26" t="s">
        <v>37</v>
      </c>
    </row>
    <row r="22" spans="1:24" s="28" customFormat="1" ht="23.1" customHeight="1" x14ac:dyDescent="0.2">
      <c r="A22" s="30"/>
      <c r="B22" s="31"/>
      <c r="C22" s="32" t="str">
        <f>C20</f>
        <v>平成</v>
      </c>
      <c r="D22" s="32">
        <v>26</v>
      </c>
      <c r="E22" s="55" t="s">
        <v>14</v>
      </c>
      <c r="F22" s="55"/>
      <c r="G22" s="18">
        <f>SUM(G20:G21)</f>
        <v>1</v>
      </c>
      <c r="H22" s="42"/>
      <c r="I22" s="18">
        <f t="shared" ref="I22:N22" si="11">SUM(I20:I21)</f>
        <v>275803342</v>
      </c>
      <c r="J22" s="18">
        <f t="shared" si="11"/>
        <v>0</v>
      </c>
      <c r="K22" s="18">
        <f t="shared" si="11"/>
        <v>1</v>
      </c>
      <c r="L22" s="18">
        <f t="shared" si="11"/>
        <v>275803342</v>
      </c>
      <c r="M22" s="18">
        <f t="shared" si="11"/>
        <v>272806082</v>
      </c>
      <c r="N22" s="18">
        <f t="shared" si="11"/>
        <v>2997260</v>
      </c>
      <c r="O22" s="53">
        <f>SUM(O20:O21)</f>
        <v>344000</v>
      </c>
      <c r="P22" s="56"/>
      <c r="Q22" s="34"/>
      <c r="R22" s="42"/>
      <c r="S22" s="18">
        <f>SUM(S20:S21)</f>
        <v>273150082</v>
      </c>
      <c r="T22" s="18">
        <f>SUM(T20:T21)</f>
        <v>1</v>
      </c>
      <c r="U22" s="18">
        <f>SUM(U20:U21)</f>
        <v>2653260</v>
      </c>
      <c r="V22" s="34"/>
      <c r="W22" s="43"/>
      <c r="X22" s="44"/>
    </row>
    <row r="23" spans="1:24" s="28" customFormat="1" ht="44.4" customHeight="1" x14ac:dyDescent="0.2">
      <c r="A23" s="53" t="s">
        <v>40</v>
      </c>
      <c r="B23" s="54"/>
      <c r="C23" s="17" t="s">
        <v>10</v>
      </c>
      <c r="D23" s="17">
        <v>29</v>
      </c>
      <c r="E23" s="26" t="s">
        <v>30</v>
      </c>
      <c r="F23" s="18">
        <v>78</v>
      </c>
      <c r="G23" s="18">
        <v>1</v>
      </c>
      <c r="H23" s="37" t="s">
        <v>42</v>
      </c>
      <c r="I23" s="40">
        <v>262736100</v>
      </c>
      <c r="J23" s="20">
        <v>0</v>
      </c>
      <c r="K23" s="20">
        <v>1</v>
      </c>
      <c r="L23" s="38">
        <f>I23-J23</f>
        <v>262736100</v>
      </c>
      <c r="M23" s="20">
        <v>259983200</v>
      </c>
      <c r="N23" s="21">
        <f>L23-M23</f>
        <v>2752900</v>
      </c>
      <c r="O23" s="22">
        <v>0</v>
      </c>
      <c r="P23" s="23"/>
      <c r="Q23" s="24">
        <v>0</v>
      </c>
      <c r="R23" s="25" t="str">
        <f>IF(Q23=1,"収納（保険料、租税等の徴収不足）",IF(Q23=2,"支払（保険料、租税等の徴収過大）",IF(Q23=3,"収納（補助金、保険給付金等）",IF(Q23=4,"収納（不正行為）",IF(Q23=5,"工事（手直し等）",IF(Q23=6,"減額調定",IF(Q23=7,"不納欠損",IF(Q23=8,"その他",""))))))))</f>
        <v/>
      </c>
      <c r="S23" s="21">
        <f>M23+O23</f>
        <v>259983200</v>
      </c>
      <c r="T23" s="45">
        <v>1</v>
      </c>
      <c r="U23" s="21">
        <f>L23-S23</f>
        <v>2752900</v>
      </c>
      <c r="V23" s="21">
        <v>1</v>
      </c>
      <c r="W23" s="26" t="str">
        <f>IF(V23=1,"収納（保険料、租税等の徴収不足）",IF(V23=2,"支払（保険料、租税等の徴収過大）",IF(V23=3,"収納（補助金、保険給付金等）",IF(V23=4,"収納（不正行為）",IF(V23=5,"その他","　")))))</f>
        <v>収納（保険料、租税等の徴収不足）</v>
      </c>
      <c r="X23" s="26" t="s">
        <v>38</v>
      </c>
    </row>
    <row r="24" spans="1:24" s="28" customFormat="1" ht="44.4" customHeight="1" x14ac:dyDescent="0.2">
      <c r="A24" s="53" t="s">
        <v>40</v>
      </c>
      <c r="B24" s="54"/>
      <c r="C24" s="17" t="s">
        <v>10</v>
      </c>
      <c r="D24" s="17">
        <v>29</v>
      </c>
      <c r="E24" s="26" t="s">
        <v>30</v>
      </c>
      <c r="F24" s="18">
        <v>78</v>
      </c>
      <c r="G24" s="18">
        <v>0</v>
      </c>
      <c r="H24" s="37" t="s">
        <v>42</v>
      </c>
      <c r="I24" s="40">
        <v>4000000</v>
      </c>
      <c r="J24" s="20">
        <v>0</v>
      </c>
      <c r="K24" s="20">
        <v>0</v>
      </c>
      <c r="L24" s="38">
        <f>I24-J24</f>
        <v>4000000</v>
      </c>
      <c r="M24" s="20">
        <v>4000000</v>
      </c>
      <c r="N24" s="21">
        <f>L24-M24</f>
        <v>0</v>
      </c>
      <c r="O24" s="22"/>
      <c r="P24" s="23"/>
      <c r="Q24" s="24"/>
      <c r="R24" s="25" t="str">
        <f>IF(Q24=1,"収納（保険料、租税等の徴収不足）",IF(Q24=2,"支払（保険料、租税等の徴収過大）",IF(Q24=3,"収納（補助金、保険給付金等）",IF(Q24=4,"収納（不正行為）",IF(Q24=5,"工事（手直し等）",IF(Q24=6,"減額調定",IF(Q24=7,"不納欠損",IF(Q24=8,"その他",""))))))))</f>
        <v/>
      </c>
      <c r="S24" s="21">
        <f>M24+O24</f>
        <v>4000000</v>
      </c>
      <c r="T24" s="45"/>
      <c r="U24" s="21">
        <f>L24-S24</f>
        <v>0</v>
      </c>
      <c r="V24" s="21">
        <v>0</v>
      </c>
      <c r="W24" s="26" t="str">
        <f>IF(V24=1,"収納（保険料、租税等の徴収不足）",IF(V24=2,"支払（保険料、租税等の徴収過大）",IF(V24=3,"収納（補助金、保険給付金等）",IF(V24=4,"収納（不正行為）",IF(V24=5,"その他","　")))))</f>
        <v>　</v>
      </c>
      <c r="X24" s="26" t="s">
        <v>39</v>
      </c>
    </row>
    <row r="25" spans="1:24" s="28" customFormat="1" ht="23.1" customHeight="1" x14ac:dyDescent="0.2">
      <c r="A25" s="30"/>
      <c r="B25" s="31"/>
      <c r="C25" s="32" t="str">
        <f>C23</f>
        <v>平成</v>
      </c>
      <c r="D25" s="32">
        <v>29</v>
      </c>
      <c r="E25" s="55" t="s">
        <v>14</v>
      </c>
      <c r="F25" s="55"/>
      <c r="G25" s="18">
        <f>SUM(G23:G24)</f>
        <v>1</v>
      </c>
      <c r="H25" s="42"/>
      <c r="I25" s="18">
        <f t="shared" ref="I25:O25" si="12">SUM(I23:I24)</f>
        <v>266736100</v>
      </c>
      <c r="J25" s="18">
        <f t="shared" si="12"/>
        <v>0</v>
      </c>
      <c r="K25" s="18">
        <f t="shared" si="12"/>
        <v>1</v>
      </c>
      <c r="L25" s="18">
        <f t="shared" si="12"/>
        <v>266736100</v>
      </c>
      <c r="M25" s="18">
        <f t="shared" si="12"/>
        <v>263983200</v>
      </c>
      <c r="N25" s="18">
        <f t="shared" si="12"/>
        <v>2752900</v>
      </c>
      <c r="O25" s="53">
        <f t="shared" si="12"/>
        <v>0</v>
      </c>
      <c r="P25" s="56"/>
      <c r="Q25" s="34"/>
      <c r="R25" s="42"/>
      <c r="S25" s="18">
        <f>SUM(S23:S24)</f>
        <v>263983200</v>
      </c>
      <c r="T25" s="18">
        <f>SUM(T23:T24)</f>
        <v>1</v>
      </c>
      <c r="U25" s="18">
        <f>SUM(U23:U24)</f>
        <v>2752900</v>
      </c>
      <c r="V25" s="34"/>
      <c r="W25" s="43"/>
      <c r="X25" s="44"/>
    </row>
    <row r="26" spans="1:24" s="28" customFormat="1" ht="44.4" customHeight="1" x14ac:dyDescent="0.2">
      <c r="A26" s="53" t="s">
        <v>40</v>
      </c>
      <c r="B26" s="54"/>
      <c r="C26" s="17" t="s">
        <v>43</v>
      </c>
      <c r="D26" s="17">
        <v>1</v>
      </c>
      <c r="E26" s="26" t="s">
        <v>30</v>
      </c>
      <c r="F26" s="18">
        <v>21</v>
      </c>
      <c r="G26" s="18">
        <v>1</v>
      </c>
      <c r="H26" s="37" t="s">
        <v>42</v>
      </c>
      <c r="I26" s="40">
        <v>171631058</v>
      </c>
      <c r="J26" s="20">
        <v>0</v>
      </c>
      <c r="K26" s="20">
        <v>1</v>
      </c>
      <c r="L26" s="38">
        <f>I26-J26</f>
        <v>171631058</v>
      </c>
      <c r="M26" s="30">
        <v>164456458</v>
      </c>
      <c r="N26" s="21">
        <f>L26-M26</f>
        <v>7174600</v>
      </c>
      <c r="O26" s="22">
        <v>4948952</v>
      </c>
      <c r="P26" s="23"/>
      <c r="Q26" s="24">
        <v>1</v>
      </c>
      <c r="R26" s="25" t="str">
        <f>IF(Q26=1,"収納（保険料、租税等の徴収不足）",IF(Q26=2,"支払（保険料、租税等の徴収過大）",IF(Q26=3,"収納（補助金、保険給付金等）",IF(Q26=4,"収納（不正行為）",IF(Q26=5,"工事（手直し等）",IF(Q26=6,"減額調定",IF(Q26=7,"不納欠損",IF(Q26=8,"その他",""))))))))</f>
        <v>収納（保険料、租税等の徴収不足）</v>
      </c>
      <c r="S26" s="21">
        <f>M26+O26</f>
        <v>169405410</v>
      </c>
      <c r="T26" s="45">
        <v>1</v>
      </c>
      <c r="U26" s="21">
        <f>L26-S26</f>
        <v>2225648</v>
      </c>
      <c r="V26" s="21">
        <v>1</v>
      </c>
      <c r="W26" s="26" t="str">
        <f>IF(V26=1,"収納（保険料、租税等の徴収不足）",IF(V26=2,"支払（保険料、租税等の徴収過大）",IF(V26=3,"収納（補助金、保険給付金等）",IF(V26=4,"収納（不正行為）",IF(V26=5,"その他","　")))))</f>
        <v>収納（保険料、租税等の徴収不足）</v>
      </c>
      <c r="X26" s="26" t="s">
        <v>38</v>
      </c>
    </row>
    <row r="27" spans="1:24" s="28" customFormat="1" ht="44.4" customHeight="1" x14ac:dyDescent="0.2">
      <c r="A27" s="53" t="s">
        <v>40</v>
      </c>
      <c r="B27" s="54"/>
      <c r="C27" s="17" t="s">
        <v>43</v>
      </c>
      <c r="D27" s="17">
        <v>1</v>
      </c>
      <c r="E27" s="26" t="s">
        <v>30</v>
      </c>
      <c r="F27" s="18">
        <v>21</v>
      </c>
      <c r="G27" s="18">
        <v>0</v>
      </c>
      <c r="H27" s="37" t="s">
        <v>42</v>
      </c>
      <c r="I27" s="40">
        <v>6680000</v>
      </c>
      <c r="J27" s="20">
        <v>0</v>
      </c>
      <c r="K27" s="20">
        <v>0</v>
      </c>
      <c r="L27" s="38">
        <f>I27-J27</f>
        <v>6680000</v>
      </c>
      <c r="M27" s="30">
        <v>6680000</v>
      </c>
      <c r="N27" s="21">
        <f>L27-M27</f>
        <v>0</v>
      </c>
      <c r="O27" s="22"/>
      <c r="P27" s="23"/>
      <c r="Q27" s="24"/>
      <c r="R27" s="25" t="str">
        <f>IF(Q27=1,"収納（保険料、租税等の徴収不足）",IF(Q27=2,"支払（保険料、租税等の徴収過大）",IF(Q27=3,"収納（補助金、保険給付金等）",IF(Q27=4,"収納（不正行為）",IF(Q27=5,"工事（手直し等）",IF(Q27=6,"減額調定",IF(Q27=7,"不納欠損",IF(Q27=8,"その他",""))))))))</f>
        <v/>
      </c>
      <c r="S27" s="21">
        <f>M27+O27</f>
        <v>6680000</v>
      </c>
      <c r="T27" s="45"/>
      <c r="U27" s="21">
        <f>L27-S27</f>
        <v>0</v>
      </c>
      <c r="V27" s="24">
        <v>0</v>
      </c>
      <c r="W27" s="26" t="str">
        <f>IF(V27=1,"収納（保険料、租税等の徴収不足）",IF(V27=2,"支払（保険料、租税等の徴収過大）",IF(V27=3,"収納（補助金、保険給付金等）",IF(V27=4,"収納（不正行為）",IF(V27=5,"その他","　")))))</f>
        <v>　</v>
      </c>
      <c r="X27" s="26" t="s">
        <v>39</v>
      </c>
    </row>
    <row r="28" spans="1:24" s="28" customFormat="1" ht="23.1" customHeight="1" x14ac:dyDescent="0.2">
      <c r="A28" s="30"/>
      <c r="B28" s="31"/>
      <c r="C28" s="46" t="str">
        <f>C27</f>
        <v>令和</v>
      </c>
      <c r="D28" s="46">
        <v>1</v>
      </c>
      <c r="E28" s="55" t="s">
        <v>14</v>
      </c>
      <c r="F28" s="55"/>
      <c r="G28" s="18">
        <f>SUM(G26:G27)</f>
        <v>1</v>
      </c>
      <c r="H28" s="33"/>
      <c r="I28" s="18">
        <f>SUM(I26:I27)</f>
        <v>178311058</v>
      </c>
      <c r="J28" s="18">
        <f>SUM(J26:J27)</f>
        <v>0</v>
      </c>
      <c r="K28" s="18">
        <f>SUM(K26:K27)</f>
        <v>1</v>
      </c>
      <c r="L28" s="18">
        <f>SUM(L26:L27)</f>
        <v>178311058</v>
      </c>
      <c r="M28" s="18">
        <f t="shared" ref="M28:N28" si="13">SUM(M26:M27)</f>
        <v>171136458</v>
      </c>
      <c r="N28" s="18">
        <f t="shared" si="13"/>
        <v>7174600</v>
      </c>
      <c r="O28" s="53">
        <f>SUM(O26:O27)</f>
        <v>4948952</v>
      </c>
      <c r="P28" s="56"/>
      <c r="Q28" s="34"/>
      <c r="R28" s="33"/>
      <c r="S28" s="18">
        <f>SUM(S26:S27)</f>
        <v>176085410</v>
      </c>
      <c r="T28" s="18">
        <f>SUM(T26:T27)</f>
        <v>1</v>
      </c>
      <c r="U28" s="18">
        <f>SUM(U26:U27)</f>
        <v>2225648</v>
      </c>
      <c r="V28" s="34"/>
      <c r="W28" s="35"/>
      <c r="X28" s="36"/>
    </row>
    <row r="29" spans="1:24" s="28" customFormat="1" ht="44.4" customHeight="1" x14ac:dyDescent="0.2">
      <c r="A29" s="53" t="s">
        <v>40</v>
      </c>
      <c r="B29" s="54"/>
      <c r="C29" s="17" t="s">
        <v>43</v>
      </c>
      <c r="D29" s="17">
        <v>2</v>
      </c>
      <c r="E29" s="26" t="s">
        <v>30</v>
      </c>
      <c r="F29" s="18">
        <v>12</v>
      </c>
      <c r="G29" s="18">
        <v>1</v>
      </c>
      <c r="H29" s="37" t="s">
        <v>42</v>
      </c>
      <c r="I29" s="40">
        <v>154923900</v>
      </c>
      <c r="J29" s="20">
        <v>0</v>
      </c>
      <c r="K29" s="20">
        <v>1</v>
      </c>
      <c r="L29" s="38">
        <v>154923900</v>
      </c>
      <c r="M29" s="51"/>
      <c r="N29" s="52"/>
      <c r="O29" s="22">
        <v>146267700</v>
      </c>
      <c r="P29" s="23"/>
      <c r="Q29" s="24">
        <v>1</v>
      </c>
      <c r="R29" s="25" t="str">
        <f>IF(Q29=1,"収納（保険料、租税等の徴収不足）",IF(Q29=2,"支払（保険料、租税等の徴収過大）",IF(Q29=3,"収納（補助金、保険給付金等）",IF(Q29=4,"収納（不正行為）",IF(Q29=5,"工事（手直し等）",IF(Q29=6,"減額調定",IF(Q29=7,"不納欠損",IF(Q29=8,"その他",""))))))))</f>
        <v>収納（保険料、租税等の徴収不足）</v>
      </c>
      <c r="S29" s="21">
        <f>M29+O29</f>
        <v>146267700</v>
      </c>
      <c r="T29" s="45">
        <v>1</v>
      </c>
      <c r="U29" s="21">
        <f>L29-S29</f>
        <v>8656200</v>
      </c>
      <c r="V29" s="24">
        <v>1</v>
      </c>
      <c r="W29" s="26" t="str">
        <f>IF(V29=1,"収納（保険料、租税等の徴収不足）",IF(V29=2,"支払（保険料、租税等の徴収過大）",IF(V29=3,"収納（補助金、保険給付金等）",IF(V29=4,"収納（不正行為）",IF(V29=5,"その他","　")))))</f>
        <v>収納（保険料、租税等の徴収不足）</v>
      </c>
      <c r="X29" s="26" t="s">
        <v>38</v>
      </c>
    </row>
    <row r="30" spans="1:24" s="28" customFormat="1" ht="23.1" customHeight="1" x14ac:dyDescent="0.2">
      <c r="A30" s="30"/>
      <c r="B30" s="31"/>
      <c r="C30" s="46" t="str">
        <f>C29</f>
        <v>令和</v>
      </c>
      <c r="D30" s="46">
        <v>2</v>
      </c>
      <c r="E30" s="55" t="s">
        <v>14</v>
      </c>
      <c r="F30" s="55"/>
      <c r="G30" s="18">
        <f>SUM(G29)</f>
        <v>1</v>
      </c>
      <c r="H30" s="42"/>
      <c r="I30" s="18">
        <f>SUM(I29)</f>
        <v>154923900</v>
      </c>
      <c r="J30" s="18">
        <f>SUM(J28:J29)</f>
        <v>0</v>
      </c>
      <c r="K30" s="18">
        <f>SUM(K29)</f>
        <v>1</v>
      </c>
      <c r="L30" s="18">
        <f>SUM(L29)</f>
        <v>154923900</v>
      </c>
      <c r="M30" s="51"/>
      <c r="N30" s="51"/>
      <c r="O30" s="53">
        <f>SUM(O29)</f>
        <v>146267700</v>
      </c>
      <c r="P30" s="56"/>
      <c r="Q30" s="34"/>
      <c r="R30" s="42"/>
      <c r="S30" s="18">
        <f>SUM(S29)</f>
        <v>146267700</v>
      </c>
      <c r="T30" s="18">
        <f>SUM(T29)</f>
        <v>1</v>
      </c>
      <c r="U30" s="18">
        <f>SUM(U29)</f>
        <v>8656200</v>
      </c>
      <c r="V30" s="34"/>
      <c r="W30" s="43"/>
      <c r="X30" s="44"/>
    </row>
    <row r="31" spans="1:24" s="28" customFormat="1" ht="23.1" customHeight="1" x14ac:dyDescent="0.2">
      <c r="A31" s="53" t="s">
        <v>15</v>
      </c>
      <c r="B31" s="56"/>
      <c r="C31" s="56"/>
      <c r="D31" s="56"/>
      <c r="E31" s="56"/>
      <c r="F31" s="54"/>
      <c r="G31" s="18">
        <f>SUM(G9,G11,G13,G19,G22,G25,G28,G30)</f>
        <v>11</v>
      </c>
      <c r="H31" s="33"/>
      <c r="I31" s="18">
        <f t="shared" ref="I31:O31" si="14">SUM(I9,I11,I13,I19,I22,I25,I28,I30)</f>
        <v>3318084423</v>
      </c>
      <c r="J31" s="18">
        <f t="shared" si="14"/>
        <v>0</v>
      </c>
      <c r="K31" s="18">
        <f t="shared" si="14"/>
        <v>11</v>
      </c>
      <c r="L31" s="18">
        <f t="shared" si="14"/>
        <v>3318084423</v>
      </c>
      <c r="M31" s="18">
        <f t="shared" si="14"/>
        <v>2830235031</v>
      </c>
      <c r="N31" s="18">
        <f t="shared" si="14"/>
        <v>332925492</v>
      </c>
      <c r="O31" s="53">
        <f t="shared" si="14"/>
        <v>153222281</v>
      </c>
      <c r="P31" s="54"/>
      <c r="Q31" s="34"/>
      <c r="R31" s="33"/>
      <c r="S31" s="18">
        <f>SUM(S9,S11,S13,S19,S22,S25,S28,S30)</f>
        <v>2983457312</v>
      </c>
      <c r="T31" s="18">
        <f>SUM(T9,T11,T13,T19,T22,T25,T28,T30)</f>
        <v>11</v>
      </c>
      <c r="U31" s="18">
        <f>SUM(U9,U11,U13,U19,U22,U25,U28,U30)</f>
        <v>334627111</v>
      </c>
      <c r="V31" s="34"/>
      <c r="W31" s="35"/>
      <c r="X31" s="36"/>
    </row>
    <row r="32" spans="1:24" s="28" customFormat="1" x14ac:dyDescent="0.2">
      <c r="A32" s="13"/>
      <c r="B32" s="13"/>
      <c r="C32" s="14"/>
      <c r="D32" s="14"/>
      <c r="E32" s="13"/>
      <c r="F32" s="13"/>
      <c r="G32" s="13"/>
      <c r="H32" s="15"/>
      <c r="I32" s="13"/>
      <c r="J32" s="13"/>
      <c r="K32" s="13"/>
      <c r="L32" s="13"/>
      <c r="M32" s="13"/>
      <c r="N32" s="13"/>
      <c r="O32" s="16"/>
      <c r="P32" s="13"/>
      <c r="Q32" s="13"/>
      <c r="R32" s="15"/>
      <c r="S32" s="13"/>
      <c r="T32" s="13"/>
      <c r="U32" s="13"/>
      <c r="V32" s="13"/>
      <c r="W32" s="15"/>
      <c r="X32" s="15"/>
    </row>
    <row r="33" spans="1:34" s="48" customFormat="1" ht="18.899999999999999" customHeight="1" x14ac:dyDescent="0.2">
      <c r="A33" s="47" t="s">
        <v>44</v>
      </c>
      <c r="C33" s="49"/>
      <c r="D33" s="49"/>
      <c r="H33" s="50"/>
      <c r="R33" s="50"/>
      <c r="W33" s="50"/>
      <c r="X33" s="50"/>
      <c r="Y33" s="49"/>
    </row>
    <row r="34" spans="1:34" s="48" customFormat="1" ht="18.899999999999999" customHeight="1" x14ac:dyDescent="0.2">
      <c r="A34" s="47" t="s">
        <v>45</v>
      </c>
      <c r="C34" s="49"/>
      <c r="D34" s="49"/>
      <c r="H34" s="50"/>
      <c r="R34" s="50"/>
      <c r="W34" s="50"/>
      <c r="X34" s="50"/>
      <c r="Y34" s="49"/>
    </row>
    <row r="35" spans="1:34" s="48" customFormat="1" ht="18.899999999999999" customHeight="1" x14ac:dyDescent="0.2">
      <c r="A35" s="47" t="s">
        <v>46</v>
      </c>
      <c r="C35" s="49"/>
      <c r="D35" s="49"/>
      <c r="H35" s="50"/>
      <c r="R35" s="50"/>
      <c r="W35" s="50"/>
      <c r="X35" s="50"/>
      <c r="Y35" s="49"/>
    </row>
    <row r="39" spans="1:34" s="6" customFormat="1" x14ac:dyDescent="0.2">
      <c r="A39" s="2"/>
      <c r="B39" s="2"/>
      <c r="E39" s="2"/>
      <c r="F39" s="2"/>
      <c r="G39" s="2"/>
      <c r="H39" s="11"/>
      <c r="I39" s="2"/>
      <c r="J39" s="2"/>
      <c r="K39" s="2"/>
      <c r="L39" s="2"/>
      <c r="M39" s="2"/>
      <c r="N39" s="2"/>
      <c r="O39" s="2"/>
      <c r="P39" s="2"/>
      <c r="Q39" s="2"/>
      <c r="R39" s="11"/>
      <c r="S39" s="2"/>
      <c r="T39" s="2"/>
      <c r="U39" s="2"/>
      <c r="V39" s="2"/>
      <c r="W39" s="11"/>
      <c r="X39" s="11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6" customFormat="1" x14ac:dyDescent="0.2">
      <c r="A40" s="2"/>
      <c r="B40" s="2"/>
      <c r="E40" s="2"/>
      <c r="F40" s="2"/>
      <c r="G40" s="2"/>
      <c r="H40" s="11"/>
      <c r="I40" s="2"/>
      <c r="J40" s="2"/>
      <c r="K40" s="2"/>
      <c r="L40" s="2"/>
      <c r="M40" s="2"/>
      <c r="N40" s="2"/>
      <c r="O40" s="2"/>
      <c r="P40" s="2"/>
      <c r="Q40" s="2"/>
      <c r="R40" s="11"/>
      <c r="S40" s="2"/>
      <c r="T40" s="2"/>
      <c r="U40" s="2"/>
      <c r="V40" s="2"/>
      <c r="W40" s="11"/>
      <c r="X40" s="11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6" customFormat="1" x14ac:dyDescent="0.2">
      <c r="A41" s="2"/>
      <c r="B41" s="2"/>
      <c r="E41" s="2"/>
      <c r="F41" s="2"/>
      <c r="G41" s="2"/>
      <c r="H41" s="11"/>
      <c r="I41" s="2"/>
      <c r="J41" s="2"/>
      <c r="K41" s="2"/>
      <c r="L41" s="2"/>
      <c r="M41" s="2"/>
      <c r="N41" s="2"/>
      <c r="O41" s="2"/>
      <c r="P41" s="2"/>
      <c r="Q41" s="2"/>
      <c r="R41" s="11"/>
      <c r="S41" s="2"/>
      <c r="T41" s="2"/>
      <c r="U41" s="2"/>
      <c r="V41" s="2"/>
      <c r="W41" s="11"/>
      <c r="X41" s="11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6" customFormat="1" x14ac:dyDescent="0.2">
      <c r="A42" s="2"/>
      <c r="B42" s="2"/>
      <c r="E42" s="2"/>
      <c r="F42" s="2"/>
      <c r="G42" s="2"/>
      <c r="H42" s="11"/>
      <c r="I42" s="2"/>
      <c r="J42" s="2"/>
      <c r="K42" s="2"/>
      <c r="L42" s="2"/>
      <c r="M42" s="2"/>
      <c r="N42" s="2"/>
      <c r="O42" s="2"/>
      <c r="P42" s="2"/>
      <c r="Q42" s="2"/>
      <c r="R42" s="11"/>
      <c r="S42" s="2"/>
      <c r="T42" s="2"/>
      <c r="U42" s="2"/>
      <c r="V42" s="2"/>
      <c r="W42" s="11"/>
      <c r="X42" s="11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6" customFormat="1" x14ac:dyDescent="0.2">
      <c r="A43" s="2"/>
      <c r="B43" s="2"/>
      <c r="E43" s="2"/>
      <c r="F43" s="2"/>
      <c r="G43" s="2"/>
      <c r="H43" s="11"/>
      <c r="I43" s="2"/>
      <c r="J43" s="2"/>
      <c r="K43" s="2"/>
      <c r="L43" s="2"/>
      <c r="M43" s="2"/>
      <c r="N43" s="2"/>
      <c r="O43" s="2"/>
      <c r="P43" s="2"/>
      <c r="Q43" s="2"/>
      <c r="R43" s="11"/>
      <c r="S43" s="2"/>
      <c r="T43" s="2"/>
      <c r="U43" s="2"/>
      <c r="V43" s="2"/>
      <c r="W43" s="11"/>
      <c r="X43" s="11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6" customFormat="1" x14ac:dyDescent="0.2">
      <c r="A44" s="2"/>
      <c r="B44" s="2"/>
      <c r="E44" s="2"/>
      <c r="F44" s="2"/>
      <c r="G44" s="2"/>
      <c r="H44" s="11"/>
      <c r="I44" s="2"/>
      <c r="J44" s="2"/>
      <c r="K44" s="2"/>
      <c r="L44" s="2"/>
      <c r="M44" s="2"/>
      <c r="N44" s="2"/>
      <c r="O44" s="2"/>
      <c r="P44" s="2"/>
      <c r="Q44" s="2"/>
      <c r="R44" s="11"/>
      <c r="S44" s="2"/>
      <c r="T44" s="2"/>
      <c r="U44" s="2"/>
      <c r="V44" s="2"/>
      <c r="W44" s="11"/>
      <c r="X44" s="11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6" customFormat="1" x14ac:dyDescent="0.2">
      <c r="A45" s="2"/>
      <c r="B45" s="2"/>
      <c r="E45" s="2"/>
      <c r="F45" s="2"/>
      <c r="G45" s="2"/>
      <c r="H45" s="11"/>
      <c r="I45" s="2"/>
      <c r="J45" s="2"/>
      <c r="K45" s="2"/>
      <c r="L45" s="2"/>
      <c r="M45" s="2"/>
      <c r="N45" s="2"/>
      <c r="O45" s="2"/>
      <c r="P45" s="2"/>
      <c r="Q45" s="2"/>
      <c r="R45" s="11"/>
      <c r="S45" s="2"/>
      <c r="T45" s="2"/>
      <c r="U45" s="2"/>
      <c r="V45" s="2"/>
      <c r="W45" s="11"/>
      <c r="X45" s="11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6" customFormat="1" x14ac:dyDescent="0.2">
      <c r="A46" s="2"/>
      <c r="B46" s="2"/>
      <c r="E46" s="2"/>
      <c r="F46" s="2"/>
      <c r="G46" s="2"/>
      <c r="H46" s="11"/>
      <c r="I46" s="2"/>
      <c r="J46" s="2"/>
      <c r="K46" s="2"/>
      <c r="L46" s="2"/>
      <c r="M46" s="2"/>
      <c r="N46" s="2"/>
      <c r="O46" s="2"/>
      <c r="P46" s="2"/>
      <c r="Q46" s="2"/>
      <c r="R46" s="11"/>
      <c r="S46" s="2"/>
      <c r="T46" s="2"/>
      <c r="U46" s="2"/>
      <c r="V46" s="2"/>
      <c r="W46" s="11"/>
      <c r="X46" s="11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6" customFormat="1" x14ac:dyDescent="0.2">
      <c r="A47" s="2"/>
      <c r="B47" s="2"/>
      <c r="E47" s="2"/>
      <c r="F47" s="2"/>
      <c r="G47" s="2"/>
      <c r="H47" s="11"/>
      <c r="I47" s="2"/>
      <c r="J47" s="2"/>
      <c r="K47" s="2"/>
      <c r="L47" s="2"/>
      <c r="M47" s="2"/>
      <c r="N47" s="2"/>
      <c r="O47" s="2"/>
      <c r="P47" s="2"/>
      <c r="Q47" s="2"/>
      <c r="R47" s="11"/>
      <c r="S47" s="2"/>
      <c r="T47" s="2"/>
      <c r="U47" s="2"/>
      <c r="V47" s="2"/>
      <c r="W47" s="11"/>
      <c r="X47" s="11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6" customFormat="1" x14ac:dyDescent="0.2">
      <c r="A48" s="2"/>
      <c r="B48" s="2"/>
      <c r="E48" s="2"/>
      <c r="F48" s="2"/>
      <c r="G48" s="2"/>
      <c r="H48" s="11"/>
      <c r="I48" s="2"/>
      <c r="J48" s="2"/>
      <c r="K48" s="2"/>
      <c r="L48" s="2"/>
      <c r="M48" s="2"/>
      <c r="N48" s="2"/>
      <c r="O48" s="2"/>
      <c r="P48" s="2"/>
      <c r="Q48" s="2"/>
      <c r="R48" s="11"/>
      <c r="S48" s="2"/>
      <c r="T48" s="2"/>
      <c r="U48" s="2"/>
      <c r="V48" s="2"/>
      <c r="W48" s="11"/>
      <c r="X48" s="11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59">
    <mergeCell ref="O22:P22"/>
    <mergeCell ref="A24:B24"/>
    <mergeCell ref="E25:F25"/>
    <mergeCell ref="O25:P25"/>
    <mergeCell ref="A27:B27"/>
    <mergeCell ref="A26:B26"/>
    <mergeCell ref="A14:B14"/>
    <mergeCell ref="A16:B16"/>
    <mergeCell ref="A18:B18"/>
    <mergeCell ref="E19:F19"/>
    <mergeCell ref="O19:P19"/>
    <mergeCell ref="A15:B15"/>
    <mergeCell ref="E11:F11"/>
    <mergeCell ref="O11:P11"/>
    <mergeCell ref="A12:B12"/>
    <mergeCell ref="E13:F13"/>
    <mergeCell ref="O13:P13"/>
    <mergeCell ref="A21:B21"/>
    <mergeCell ref="A23:B23"/>
    <mergeCell ref="A17:B17"/>
    <mergeCell ref="A20:B20"/>
    <mergeCell ref="E22:F22"/>
    <mergeCell ref="H5:H6"/>
    <mergeCell ref="A7:B7"/>
    <mergeCell ref="A8:B8"/>
    <mergeCell ref="E9:F9"/>
    <mergeCell ref="A10:B10"/>
    <mergeCell ref="F5:F6"/>
    <mergeCell ref="G5:G6"/>
    <mergeCell ref="A4:B6"/>
    <mergeCell ref="C4:H4"/>
    <mergeCell ref="C5:D5"/>
    <mergeCell ref="E5:E6"/>
    <mergeCell ref="T2:X2"/>
    <mergeCell ref="V4:W6"/>
    <mergeCell ref="X4:X6"/>
    <mergeCell ref="R2:S2"/>
    <mergeCell ref="O9:P9"/>
    <mergeCell ref="O5:P5"/>
    <mergeCell ref="T5:T6"/>
    <mergeCell ref="I4:I6"/>
    <mergeCell ref="J4:J6"/>
    <mergeCell ref="K4:L4"/>
    <mergeCell ref="M4:S4"/>
    <mergeCell ref="T4:U4"/>
    <mergeCell ref="U5:U6"/>
    <mergeCell ref="Q5:R6"/>
    <mergeCell ref="S5:S6"/>
    <mergeCell ref="K5:K6"/>
    <mergeCell ref="L5:L6"/>
    <mergeCell ref="M5:M6"/>
    <mergeCell ref="N5:N6"/>
    <mergeCell ref="O31:P31"/>
    <mergeCell ref="E28:F28"/>
    <mergeCell ref="O28:P28"/>
    <mergeCell ref="A31:F31"/>
    <mergeCell ref="A29:B29"/>
    <mergeCell ref="E30:F30"/>
    <mergeCell ref="O30:P30"/>
  </mergeCells>
  <phoneticPr fontId="3"/>
  <dataValidations count="20">
    <dataValidation type="list" allowBlank="1" showInputMessage="1" showErrorMessage="1" sqref="C18" xr:uid="{00000000-0002-0000-0000-000000000000}">
      <formula1>"昭和,平成"</formula1>
    </dataValidation>
    <dataValidation type="list" allowBlank="1" showInputMessage="1" showErrorMessage="1" sqref="Q20:Q21 Q7:Q8 Q12 Q10 Q14:Q18 V27 Q23:Q24 Q26:Q27 V29 Q29" xr:uid="{00000000-0002-0000-0000-000001000000}">
      <formula1>"1,2,3,4,5,6,7,8,0"</formula1>
    </dataValidation>
    <dataValidation type="list" allowBlank="1" showInputMessage="1" showErrorMessage="1" sqref="V20:V21 V7:V8 V10 V12 V23:V24 V14:V18 V26" xr:uid="{00000000-0002-0000-0000-000002000000}">
      <formula1>"1,2,3,4,5,0"</formula1>
    </dataValidation>
    <dataValidation type="list" allowBlank="1" showInputMessage="1" showErrorMessage="1" sqref="V1 V36:V65429" xr:uid="{00000000-0002-0000-0000-000003000000}">
      <formula1>$C$39:$C$43</formula1>
    </dataValidation>
    <dataValidation type="list" allowBlank="1" showInputMessage="1" showErrorMessage="1" sqref="Q1:Q6 Q36:Q65429" xr:uid="{00000000-0002-0000-0000-000004000000}">
      <formula1>$B$39:$B$47</formula1>
    </dataValidation>
    <dataValidation type="list" allowBlank="1" showInputMessage="1" showErrorMessage="1" sqref="V2:V3" xr:uid="{00000000-0002-0000-0000-000005000000}">
      <formula1>$C$38:$C$42</formula1>
    </dataValidation>
    <dataValidation type="whole" allowBlank="1" showInputMessage="1" showErrorMessage="1" sqref="F1:G3 G8 G10 F7:G7 G12 G14:G18 F8:F13 F16:F19 F32:G65429" xr:uid="{00000000-0002-0000-0000-000006000000}">
      <formula1>0</formula1>
      <formula2>9999</formula2>
    </dataValidation>
    <dataValidation operator="equal" allowBlank="1" showInputMessage="1" showErrorMessage="1" sqref="W1:W6 W32:W65429" xr:uid="{00000000-0002-0000-0000-000007000000}"/>
    <dataValidation type="whole" allowBlank="1" showInputMessage="1" showErrorMessage="1" sqref="S7:S8 S10 S12 S14:S18 S33:S65429" xr:uid="{00000000-0002-0000-0000-000008000000}">
      <formula1>0</formula1>
      <formula2>9.99999999999999E+31</formula2>
    </dataValidation>
    <dataValidation type="whole" allowBlank="1" showInputMessage="1" showErrorMessage="1" sqref="P7:P8 P12 P10 P14:P18 P33:P65429" xr:uid="{00000000-0002-0000-0000-000009000000}">
      <formula1>0</formula1>
      <formula2>9.99999999999999E+29</formula2>
    </dataValidation>
    <dataValidation type="whole" allowBlank="1" showInputMessage="1" showErrorMessage="1" sqref="O7:O8 O10 O12 O14:O18 O23 O33:O65429" xr:uid="{00000000-0002-0000-0000-00000A000000}">
      <formula1>0</formula1>
      <formula2>9.99999999999999E+34</formula2>
    </dataValidation>
    <dataValidation type="whole" allowBlank="1" showInputMessage="1" showErrorMessage="1" sqref="N15 M7:N8 N20:N21 M10:N10 M14:N14 M12:N12 N23:N24 M16:N18 M33:N65429 N26:N27 N29" xr:uid="{00000000-0002-0000-0000-00000B000000}">
      <formula1>0</formula1>
      <formula2>9.99999999999999E+30</formula2>
    </dataValidation>
    <dataValidation type="whole" allowBlank="1" showInputMessage="1" showErrorMessage="1" sqref="L15:M15 L16:L18 L14 J7:L8 T7:T8 T12 J12:L12 J10:L10 T10 J14:K18 T14:T18 T33:T65429 J33:L65429" xr:uid="{00000000-0002-0000-0000-00000C000000}">
      <formula1>0</formula1>
      <formula2>9.99999999999999E+35</formula2>
    </dataValidation>
    <dataValidation type="whole" allowBlank="1" showInputMessage="1" showErrorMessage="1" sqref="I7:I8 I12 I10 I14:I18 I33:I65429" xr:uid="{00000000-0002-0000-0000-00000D000000}">
      <formula1>0</formula1>
      <formula2>9.99999999999999E+32</formula2>
    </dataValidation>
    <dataValidation type="whole" allowBlank="1" showInputMessage="1" showErrorMessage="1" sqref="U7:U8 U12 U10 U14:U18 U33:U65429" xr:uid="{00000000-0002-0000-0000-00000E000000}">
      <formula1>0</formula1>
      <formula2>9.99999999999999E+33</formula2>
    </dataValidation>
    <dataValidation type="list" allowBlank="1" showInputMessage="1" showErrorMessage="1" sqref="C7:C17 C19:C30" xr:uid="{00000000-0002-0000-0000-00000F000000}">
      <formula1>"昭和,平成,令和"</formula1>
    </dataValidation>
    <dataValidation type="list" allowBlank="1" showInputMessage="1" showErrorMessage="1" sqref="V33:V35" xr:uid="{00000000-0002-0000-0000-000010000000}">
      <formula1>#REF!</formula1>
    </dataValidation>
    <dataValidation type="list" allowBlank="1" showInputMessage="1" showErrorMessage="1" sqref="Q33:Q35" xr:uid="{00000000-0002-0000-0000-000011000000}">
      <formula1>$B$36:$B$36</formula1>
    </dataValidation>
    <dataValidation type="list" allowBlank="1" showInputMessage="1" showErrorMessage="1" sqref="Q32" xr:uid="{00000000-0002-0000-0000-000012000000}">
      <formula1>$B$36:$B$43</formula1>
    </dataValidation>
    <dataValidation type="list" allowBlank="1" showInputMessage="1" showErrorMessage="1" sqref="V32" xr:uid="{00000000-0002-0000-0000-000013000000}">
      <formula1>$C$36:$C$39</formula1>
    </dataValidation>
  </dataValidations>
  <printOptions horizontalCentered="1"/>
  <pageMargins left="0.70866141732283472" right="0.70866141732283472" top="0.55118110236220474" bottom="0.15748031496062992" header="0.31496062992125984" footer="0"/>
  <pageSetup paperSize="9" scale="59" fitToHeight="0" orientation="landscape" cellComments="asDisplayed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x756a__x53f7_ xmlns="83f91a21-fd60-4569-977f-9e7a8b68ef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88310-731E-4592-836F-C2FB5EF95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6442C-899A-4B72-9E24-0455F1F6423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5471033-25ca-41e4-b4f9-0c69817a7d90"/>
    <ds:schemaRef ds:uri="83f91a21-fd60-4569-977f-9e7a8b68efa0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248ab0bc-7e59-4567-bd72-f8d7ec109be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B66AD7-3B69-4280-8577-90DE129CF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2022-11-09T05:01:59Z</dcterms:modified>
  <cp:lastPrinted>2022-11-08T09:53:11Z</cp:lastPrinted>
  <cp:lastModifiedBy> </cp:lastModifiedBy>
  <dcterms:created xsi:type="dcterms:W3CDTF">2008-02-25T08:13:09Z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