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395" windowWidth="12090" windowHeight="7440" tabRatio="777" activeTab="0"/>
  </bookViews>
  <sheets>
    <sheet name="R1年度公表" sheetId="1" r:id="rId1"/>
    <sheet name="（改）H28年度公表用（和文）時価ベース" sheetId="2" state="hidden" r:id="rId2"/>
    <sheet name="（改）H28年度公表用（和文）時価ベース (折衷案)" sheetId="3" state="hidden" r:id="rId3"/>
  </sheets>
  <definedNames>
    <definedName name="_xlnm.Print_Area" localSheetId="1">'（改）H28年度公表用（和文）時価ベース'!$A$1:$W$104</definedName>
    <definedName name="_xlnm.Print_Area" localSheetId="2">'（改）H28年度公表用（和文）時価ベース (折衷案)'!$A$1:$W$102</definedName>
    <definedName name="_xlnm.Print_Area" localSheetId="0">'R1年度公表'!$A$1:$W$94</definedName>
    <definedName name="Z_241971D4_FB9F_4EBC_8AE7_80C53037B0C4_.wvu.PrintArea" localSheetId="1" hidden="1">'（改）H28年度公表用（和文）時価ベース'!$A$1:$W$104</definedName>
    <definedName name="Z_241971D4_FB9F_4EBC_8AE7_80C53037B0C4_.wvu.PrintArea" localSheetId="2" hidden="1">'（改）H28年度公表用（和文）時価ベース (折衷案)'!$A$1:$W$102</definedName>
    <definedName name="Z_241971D4_FB9F_4EBC_8AE7_80C53037B0C4_.wvu.PrintArea" localSheetId="0" hidden="1">'R1年度公表'!$A$1:$W$94</definedName>
  </definedNames>
  <calcPr fullCalcOnLoad="1"/>
</workbook>
</file>

<file path=xl/comments2.xml><?xml version="1.0" encoding="utf-8"?>
<comments xmlns="http://schemas.openxmlformats.org/spreadsheetml/2006/main">
  <authors>
    <author> </author>
  </authors>
  <commentList>
    <comment ref="X24" authorId="0">
      <text>
        <r>
          <rPr>
            <sz val="9"/>
            <rFont val="ＭＳ Ｐゴシック"/>
            <family val="3"/>
          </rPr>
          <t>シェア変化を算出するため。前年度の割合をべたうち。</t>
        </r>
      </text>
    </comment>
    <comment ref="AB64" authorId="0">
      <text>
        <r>
          <rPr>
            <b/>
            <sz val="9"/>
            <rFont val="ＭＳ Ｐゴシック"/>
            <family val="3"/>
          </rPr>
          <t>手打ち（△ 0）</t>
        </r>
      </text>
    </comment>
  </commentList>
</comments>
</file>

<file path=xl/comments3.xml><?xml version="1.0" encoding="utf-8"?>
<comments xmlns="http://schemas.openxmlformats.org/spreadsheetml/2006/main">
  <authors>
    <author> </author>
  </authors>
  <commentList>
    <comment ref="X24" authorId="0">
      <text>
        <r>
          <rPr>
            <sz val="9"/>
            <rFont val="ＭＳ Ｐゴシック"/>
            <family val="3"/>
          </rPr>
          <t>シェア変化を算出するため。前年度の割合をべたうち。</t>
        </r>
      </text>
    </comment>
    <comment ref="AB62" authorId="0">
      <text>
        <r>
          <rPr>
            <b/>
            <sz val="9"/>
            <rFont val="ＭＳ Ｐゴシック"/>
            <family val="3"/>
          </rPr>
          <t>手打ち（△ 0）</t>
        </r>
      </text>
    </comment>
  </commentList>
</comments>
</file>

<file path=xl/sharedStrings.xml><?xml version="1.0" encoding="utf-8"?>
<sst xmlns="http://schemas.openxmlformats.org/spreadsheetml/2006/main" count="239" uniqueCount="105">
  <si>
    <t>銘柄</t>
  </si>
  <si>
    <t>1.　外貨建資産の内訳</t>
  </si>
  <si>
    <t>（単位：百万円）</t>
  </si>
  <si>
    <t>対前年度末比増減額</t>
  </si>
  <si>
    <t>外貨預け金</t>
  </si>
  <si>
    <t>当　座　預　け　金</t>
  </si>
  <si>
    <t>定　期　預　け　金</t>
  </si>
  <si>
    <t>外貨貸付金</t>
  </si>
  <si>
    <t>金地金</t>
  </si>
  <si>
    <t>外貨証券</t>
  </si>
  <si>
    <t>特別引出権</t>
  </si>
  <si>
    <t>合計</t>
  </si>
  <si>
    <t>（単位：百万円）</t>
  </si>
  <si>
    <t>満期</t>
  </si>
  <si>
    <t>対前年度末比増減額　（シェア変化）</t>
  </si>
  <si>
    <t>1年以下</t>
  </si>
  <si>
    <t>1年超5年以下</t>
  </si>
  <si>
    <t>5年超</t>
  </si>
  <si>
    <t>（ － ）</t>
  </si>
  <si>
    <t>対前年度末比増減額　（シェア変化）</t>
  </si>
  <si>
    <t>国債</t>
  </si>
  <si>
    <t>国債以外の証券</t>
  </si>
  <si>
    <t>2.　外貨建運用収入の内訳</t>
  </si>
  <si>
    <t>（単位：百万円）</t>
  </si>
  <si>
    <t>対前年度比増減額</t>
  </si>
  <si>
    <t>外貨預け金利子</t>
  </si>
  <si>
    <t>当座預け金利子</t>
  </si>
  <si>
    <t>定期預け金利子</t>
  </si>
  <si>
    <t>外貨証券運用益</t>
  </si>
  <si>
    <t>外貨証券利子</t>
  </si>
  <si>
    <t>外貨証券償還益</t>
  </si>
  <si>
    <t>外貨証券貸出収入</t>
  </si>
  <si>
    <t>その他外貨建収入</t>
  </si>
  <si>
    <t>合計</t>
  </si>
  <si>
    <t>(参考）償還差額補塡金</t>
  </si>
  <si>
    <t>3.　外貨定期預け金及び外貨証券に係る運用資産利回り</t>
  </si>
  <si>
    <t>運用収入</t>
  </si>
  <si>
    <t>運用資産平残</t>
  </si>
  <si>
    <t>運用資産利回り</t>
  </si>
  <si>
    <t>(注1）</t>
  </si>
  <si>
    <t>(注2）</t>
  </si>
  <si>
    <t>運用資産平残には、外貨預け金のうちの定期預け金及び外貨証券の合計の当年度末残高と前年度末残高の平均の金額（簿価ベース）を掲記している。</t>
  </si>
  <si>
    <t>(注3）</t>
  </si>
  <si>
    <t>運用資産利回りには、当年度における運用収入を当年度における運用資産平残で除した数値を掲記している。</t>
  </si>
  <si>
    <t>円貨貸付金</t>
  </si>
  <si>
    <t>運用収入には、外貨預け金利子のうちの定期預け金利子及び外貨証券運用益の当該年度における合計額から償還差額補塡金の金額を控除した金額を掲記している。</t>
  </si>
  <si>
    <t>(注1）</t>
  </si>
  <si>
    <t>(注2）</t>
  </si>
  <si>
    <t>(注3）</t>
  </si>
  <si>
    <t>特別引出権証券</t>
  </si>
  <si>
    <t>増減</t>
  </si>
  <si>
    <t>百万円単位</t>
  </si>
  <si>
    <t>前年度割合</t>
  </si>
  <si>
    <t>前年比（%）</t>
  </si>
  <si>
    <t>（参考４）　</t>
  </si>
  <si>
    <t>（参考３）　</t>
  </si>
  <si>
    <t>（参考２）　</t>
  </si>
  <si>
    <t>　外貨証券の国債・非国債の構成割合</t>
  </si>
  <si>
    <t>（参考１）　</t>
  </si>
  <si>
    <t>　外貨証券の満期別構成割合</t>
  </si>
  <si>
    <t>(注)</t>
  </si>
  <si>
    <t>平成28年度末</t>
  </si>
  <si>
    <t>時価ベース。円建て換算は、特別会計に関する法律第79条の規定に基づき、年度末の基準外国為替相場等（１ドル＝115円等）により行っている。</t>
  </si>
  <si>
    <t>　外貨証券の満期別構成割合</t>
  </si>
  <si>
    <t>（ － ）</t>
  </si>
  <si>
    <t>　外貨証券の国債・非国債の構成割合</t>
  </si>
  <si>
    <t>　外貨建資産の運用に係る外部委託は、「外国為替資金特別会計が保有する外貨資産に関する運用について」（平成17年4月4日報道発表）の「外為特会保有外貨資産は安全性及び流動性に最大限留意した運用を行うこととし、この制約の範囲内で可能な限り収益性を追求するものとする」との基本原則に基づいて行っている。民間の資産運用機関が行う取引やリスク管理に関する知見を活用して外貨建資産の運用効率の向上を図っている。</t>
  </si>
  <si>
    <t>（単位：百万円）</t>
  </si>
  <si>
    <t>項目</t>
  </si>
  <si>
    <t>平成28年度</t>
  </si>
  <si>
    <t>対前年度増減額</t>
  </si>
  <si>
    <t>外部委託金額</t>
  </si>
  <si>
    <t>(注1)</t>
  </si>
  <si>
    <t>外部委託に係る支払手数料</t>
  </si>
  <si>
    <t>有価証券保管契約に係る支払手数料</t>
  </si>
  <si>
    <t>　外貨建資産の運用に係る外部委託金額等</t>
  </si>
  <si>
    <t>　有価証券保管契約金額等</t>
  </si>
  <si>
    <t>(注5）</t>
  </si>
  <si>
    <t>（注2）　平成28年度末残高。</t>
  </si>
  <si>
    <t>（注3）</t>
  </si>
  <si>
    <t>（注4）　平成28年度末残高。</t>
  </si>
  <si>
    <t>(注6）</t>
  </si>
  <si>
    <t>(注7）</t>
  </si>
  <si>
    <t>(注5）</t>
  </si>
  <si>
    <t>(注6）</t>
  </si>
  <si>
    <t>(注7）</t>
  </si>
  <si>
    <t>有価証券保管契約金額</t>
  </si>
  <si>
    <t>(注4)</t>
  </si>
  <si>
    <t>(注2)</t>
  </si>
  <si>
    <t>平成28年度末残高</t>
  </si>
  <si>
    <t>（注2）</t>
  </si>
  <si>
    <t>　外貨建資産の運用に係る外部委託は、「外国為替資金特別会計が保有する外貨資産に関する運用について」（平成17年4月4日報道発表）の「外為特会保有外貨資産は安全性及び流動性に最大限留意した運用を行うこととし、この制約の範囲内で可能な限り収益性を追求するものとする」との基本原則に基づいて行っている。民間の資産運用機関が行う取引やリスク管理に関する知見を活用して外貨建資産の運用効率の向上を図っている。なお、平成28年度の支払手数料の金額は445百万円である。</t>
  </si>
  <si>
    <t>（注3）　平成28年度の支払手数料の金額は1,085百万円である。</t>
  </si>
  <si>
    <t>(注4）</t>
  </si>
  <si>
    <t>対前年度増減額　（変化率）</t>
  </si>
  <si>
    <t>対前年度増減額　（変化率）</t>
  </si>
  <si>
    <t>(参考1)　外貨証券の構成割合</t>
  </si>
  <si>
    <t>○　外貨証券の満期別構成割合</t>
  </si>
  <si>
    <t>○　外貨証券の国債・非国債の構成割合</t>
  </si>
  <si>
    <t>(参考2)　外貨建資産の運用に係る外部委託</t>
  </si>
  <si>
    <t>(参考3)　有価証券保管契約に係る手数料</t>
  </si>
  <si>
    <t>時価ベース。円建て換算は、特別会計に関する法律第79条の規定に基づき、年度末の基準外国為替相場等（１ドル＝109円等）により行っている。</t>
  </si>
  <si>
    <t>令和元年度末</t>
  </si>
  <si>
    <t>　外国為替資金特別会計においては、民間の資産運用機関が行う取引やリスク管理に関する知見を活用して外貨建資産の運用効率の向上を図る観点から、外貨建資産の一部の運用を外部委託している。令和元年度末の金額は399,183百万円である。これに係る令和元年度の支払手数料の金額は475百万円である。</t>
  </si>
  <si>
    <t>　令和元年度の有価証券保管契約に係る支払手数料の金額は1,016百万円である。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</si>
</sst>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quot;△ &quot;#,##0"/>
    <numFmt numFmtId="178" formatCode="##&quot;年&quot;&quot;度&quot;"/>
    <numFmt numFmtId="179" formatCode="0.000%"/>
    <numFmt numFmtId="180" formatCode="0.0000%"/>
    <numFmt numFmtId="181" formatCode="0.0%"/>
    <numFmt numFmtId="182" formatCode="\(\ 0.0%\ \)"/>
    <numFmt numFmtId="183" formatCode="\(\ 0%\ \)"/>
    <numFmt numFmtId="184" formatCode="#,##0.000;[Red]\-#,##0.000"/>
    <numFmt numFmtId="185" formatCode="#,##0.0000;[Red]\-#,##0.0000"/>
    <numFmt numFmtId="186" formatCode="\(\ #,##0.0%\ \);&quot;（ △ &quot;#,##0%\ \)"/>
    <numFmt numFmtId="187" formatCode="\(\ #,##0.0%\ \);\(\ &quot;△ &quot;#,##0.0%\ \)"/>
    <numFmt numFmtId="188" formatCode="#,##0.0000000;[Red]\-#,##0.0000000"/>
    <numFmt numFmtId="189" formatCode="#,##0.000000000000;[Red]\-#,##0.000000000000"/>
    <numFmt numFmtId="190" formatCode="#,##0.0000000000000;[Red]\-#,##0.0000000000000"/>
    <numFmt numFmtId="191" formatCode="\(\ #,##0.0%\ \);&quot;（ △ &quot;#,##0.0%\ \)"/>
    <numFmt numFmtId="192" formatCode="#,##0.00_ ;[Red]\-#,##0.00\ "/>
    <numFmt numFmtId="193" formatCode="\ #,##0.00%\ ;&quot;△ &quot;#,##0.00%"/>
    <numFmt numFmtId="194" formatCode="&quot;平成&quot;##&quot;年度&quot;"/>
    <numFmt numFmtId="195" formatCode="&quot;平成&quot;##&quot;年度末残高&quot;"/>
    <numFmt numFmtId="196" formatCode="&quot;平成&quot;##&quot;年度　外国為替資金特別会計の外貨建資産の内訳及び運用収入の内訳等&quot;"/>
    <numFmt numFmtId="197" formatCode="&quot;令和&quot;&quot;元&quot;&quot;年度　外国為替資金特別会計の外貨建資産の内訳及び運用収入の内訳等&quot;"/>
    <numFmt numFmtId="198" formatCode="&quot;平成&quot;\30&quot;年度&quot;"/>
    <numFmt numFmtId="199" formatCode="&quot;令和&quot;&quot;元&quot;&quot;年度&quot;"/>
    <numFmt numFmtId="200" formatCode="&quot;令和&quot;&quot;元&quot;&quot;年度末残高&quot;"/>
  </numFmts>
  <fonts count="48">
    <font>
      <sz val="12"/>
      <name val="ＭＳ Ｐゴシック"/>
      <family val="3"/>
    </font>
    <font>
      <u val="single"/>
      <sz val="12"/>
      <color indexed="12"/>
      <name val="ＭＳ Ｐゴシック"/>
      <family val="3"/>
    </font>
    <font>
      <sz val="11"/>
      <name val="ＭＳ Ｐゴシック"/>
      <family val="3"/>
    </font>
    <font>
      <u val="single"/>
      <sz val="12"/>
      <color indexed="36"/>
      <name val="ＭＳ Ｐゴシック"/>
      <family val="3"/>
    </font>
    <font>
      <sz val="6"/>
      <name val="ＭＳ Ｐゴシック"/>
      <family val="3"/>
    </font>
    <font>
      <sz val="12"/>
      <name val="ＭＳ ゴシック"/>
      <family val="3"/>
    </font>
    <font>
      <b/>
      <sz val="12"/>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306">
    <xf numFmtId="0" fontId="0" fillId="0" borderId="0" xfId="0" applyAlignment="1">
      <alignment/>
    </xf>
    <xf numFmtId="0" fontId="2" fillId="0" borderId="0" xfId="0" applyFont="1" applyFill="1" applyAlignment="1">
      <alignment vertical="center"/>
    </xf>
    <xf numFmtId="38" fontId="2" fillId="0" borderId="0" xfId="50" applyFont="1" applyFill="1" applyAlignment="1">
      <alignment vertical="center"/>
    </xf>
    <xf numFmtId="0" fontId="2" fillId="0" borderId="0" xfId="0" applyFont="1" applyFill="1" applyAlignment="1">
      <alignment horizontal="right" vertical="center"/>
    </xf>
    <xf numFmtId="178" fontId="2" fillId="0" borderId="0" xfId="0" applyNumberFormat="1" applyFont="1" applyFill="1" applyAlignment="1">
      <alignment vertical="center"/>
    </xf>
    <xf numFmtId="176" fontId="2" fillId="0" borderId="0" xfId="50" applyNumberFormat="1" applyFont="1" applyFill="1" applyAlignment="1">
      <alignment vertical="center"/>
    </xf>
    <xf numFmtId="0" fontId="2" fillId="0" borderId="10" xfId="0" applyFont="1" applyFill="1" applyBorder="1" applyAlignment="1">
      <alignment horizontal="distributed" vertical="center" indent="1"/>
    </xf>
    <xf numFmtId="0" fontId="2" fillId="0" borderId="11" xfId="0" applyFont="1" applyFill="1" applyBorder="1" applyAlignment="1">
      <alignment horizontal="left" vertical="center" indent="1"/>
    </xf>
    <xf numFmtId="0" fontId="2" fillId="0" borderId="12"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38" fontId="2" fillId="0" borderId="0" xfId="50" applyFont="1" applyFill="1" applyBorder="1" applyAlignment="1">
      <alignment vertical="center"/>
    </xf>
    <xf numFmtId="176" fontId="2" fillId="0" borderId="0" xfId="50" applyNumberFormat="1" applyFont="1" applyFill="1" applyBorder="1" applyAlignment="1">
      <alignment vertical="center"/>
    </xf>
    <xf numFmtId="0" fontId="2" fillId="0" borderId="0" xfId="0" applyFont="1" applyFill="1" applyAlignment="1">
      <alignment vertical="top"/>
    </xf>
    <xf numFmtId="177" fontId="2" fillId="0" borderId="0" xfId="50" applyNumberFormat="1" applyFont="1" applyFill="1" applyAlignment="1">
      <alignment vertical="center"/>
    </xf>
    <xf numFmtId="0" fontId="2" fillId="0" borderId="0" xfId="63" applyFont="1" applyAlignment="1">
      <alignment horizontal="left" indent="1"/>
      <protection/>
    </xf>
    <xf numFmtId="177" fontId="2" fillId="0" borderId="0" xfId="50" applyNumberFormat="1" applyFont="1" applyFill="1" applyAlignment="1">
      <alignment horizontal="right" vertical="center"/>
    </xf>
    <xf numFmtId="0" fontId="2" fillId="0" borderId="12" xfId="0" applyFont="1" applyFill="1" applyBorder="1" applyAlignment="1">
      <alignment vertical="center"/>
    </xf>
    <xf numFmtId="0" fontId="2" fillId="0" borderId="0" xfId="64" applyFont="1" applyFill="1" applyBorder="1" applyAlignment="1">
      <alignment horizontal="left" indent="1"/>
      <protection/>
    </xf>
    <xf numFmtId="38" fontId="2" fillId="0" borderId="0" xfId="50" applyFont="1" applyAlignment="1">
      <alignment vertical="center"/>
    </xf>
    <xf numFmtId="0" fontId="2" fillId="0" borderId="0" xfId="0" applyFont="1" applyAlignment="1">
      <alignment horizontal="right"/>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10" fontId="2" fillId="0" borderId="0" xfId="42" applyNumberFormat="1" applyFont="1" applyFill="1" applyAlignment="1">
      <alignment vertical="center"/>
    </xf>
    <xf numFmtId="0" fontId="2" fillId="0" borderId="12" xfId="0" applyFont="1" applyFill="1" applyBorder="1" applyAlignment="1">
      <alignment horizontal="center" vertical="center"/>
    </xf>
    <xf numFmtId="0" fontId="2" fillId="0" borderId="11" xfId="0" applyFont="1" applyFill="1" applyBorder="1" applyAlignment="1">
      <alignment vertical="center"/>
    </xf>
    <xf numFmtId="38" fontId="2" fillId="33" borderId="0" xfId="50" applyFont="1" applyFill="1" applyAlignment="1">
      <alignment vertical="center"/>
    </xf>
    <xf numFmtId="192" fontId="2" fillId="33" borderId="0" xfId="50" applyNumberFormat="1" applyFont="1" applyFill="1" applyAlignment="1">
      <alignment vertical="center"/>
    </xf>
    <xf numFmtId="0" fontId="0" fillId="0" borderId="0" xfId="0" applyFont="1" applyAlignment="1">
      <alignment/>
    </xf>
    <xf numFmtId="38" fontId="0" fillId="0" borderId="0" xfId="50" applyFont="1" applyAlignment="1">
      <alignment/>
    </xf>
    <xf numFmtId="0" fontId="0" fillId="0" borderId="0" xfId="0" applyFont="1" applyAlignment="1">
      <alignment horizontal="center" vertical="center"/>
    </xf>
    <xf numFmtId="38" fontId="0" fillId="0" borderId="0" xfId="50" applyFont="1" applyAlignment="1">
      <alignment horizontal="center" vertical="center"/>
    </xf>
    <xf numFmtId="181" fontId="2" fillId="0" borderId="15" xfId="0" applyNumberFormat="1" applyFont="1" applyFill="1" applyBorder="1" applyAlignment="1">
      <alignment vertical="center"/>
    </xf>
    <xf numFmtId="0" fontId="2" fillId="0" borderId="0" xfId="0" applyFont="1" applyFill="1" applyAlignment="1">
      <alignment vertical="top" wrapText="1"/>
    </xf>
    <xf numFmtId="0" fontId="0" fillId="0" borderId="0" xfId="0" applyAlignment="1">
      <alignment vertical="top"/>
    </xf>
    <xf numFmtId="0" fontId="0" fillId="0" borderId="0" xfId="0" applyFont="1" applyAlignment="1">
      <alignment vertical="top"/>
    </xf>
    <xf numFmtId="190" fontId="2" fillId="33" borderId="0" xfId="50" applyNumberFormat="1" applyFont="1" applyFill="1" applyBorder="1" applyAlignment="1">
      <alignment vertical="center"/>
    </xf>
    <xf numFmtId="188" fontId="2" fillId="0" borderId="0" xfId="50" applyNumberFormat="1" applyFont="1" applyFill="1" applyBorder="1" applyAlignment="1">
      <alignment vertical="center"/>
    </xf>
    <xf numFmtId="176" fontId="2" fillId="0" borderId="0" xfId="50" applyNumberFormat="1" applyFont="1" applyBorder="1" applyAlignment="1">
      <alignment vertical="center"/>
    </xf>
    <xf numFmtId="38" fontId="0" fillId="0" borderId="0" xfId="50" applyFont="1" applyBorder="1" applyAlignment="1">
      <alignment/>
    </xf>
    <xf numFmtId="0" fontId="0" fillId="0" borderId="0" xfId="0" applyAlignment="1">
      <alignment vertical="top" wrapText="1"/>
    </xf>
    <xf numFmtId="0" fontId="2" fillId="0" borderId="0" xfId="0" applyFont="1" applyBorder="1" applyAlignment="1">
      <alignment horizontal="left" vertical="top" wrapText="1"/>
    </xf>
    <xf numFmtId="0" fontId="2" fillId="0" borderId="0" xfId="0" applyFont="1" applyFill="1" applyAlignment="1">
      <alignment horizontal="left" vertical="center" indent="1"/>
    </xf>
    <xf numFmtId="0" fontId="0" fillId="0" borderId="0" xfId="0" applyAlignment="1">
      <alignment horizontal="left" indent="1"/>
    </xf>
    <xf numFmtId="0" fontId="2" fillId="0" borderId="0" xfId="0" applyFont="1" applyAlignment="1">
      <alignment vertical="top"/>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xf>
    <xf numFmtId="38" fontId="2" fillId="0" borderId="0" xfId="52" applyFont="1" applyFill="1" applyAlignment="1">
      <alignment vertical="center"/>
    </xf>
    <xf numFmtId="194" fontId="2" fillId="0" borderId="15" xfId="52" applyNumberFormat="1" applyFont="1" applyFill="1" applyBorder="1" applyAlignment="1">
      <alignment horizontal="center" vertical="center"/>
    </xf>
    <xf numFmtId="38" fontId="2" fillId="0" borderId="15" xfId="52" applyFont="1" applyFill="1" applyBorder="1" applyAlignment="1">
      <alignment horizontal="right" vertical="center"/>
    </xf>
    <xf numFmtId="38" fontId="2" fillId="0" borderId="15" xfId="52" applyFont="1" applyFill="1" applyBorder="1" applyAlignment="1">
      <alignment vertical="center"/>
    </xf>
    <xf numFmtId="176" fontId="2" fillId="0" borderId="0" xfId="52" applyNumberFormat="1" applyFont="1" applyFill="1" applyAlignment="1">
      <alignment vertical="center"/>
    </xf>
    <xf numFmtId="38" fontId="2" fillId="33" borderId="15" xfId="52" applyFont="1" applyFill="1" applyBorder="1" applyAlignment="1">
      <alignment vertical="center"/>
    </xf>
    <xf numFmtId="38" fontId="2" fillId="34" borderId="15" xfId="52" applyFont="1" applyFill="1" applyBorder="1" applyAlignment="1">
      <alignment vertical="center"/>
    </xf>
    <xf numFmtId="38" fontId="2" fillId="0" borderId="0" xfId="52" applyFont="1" applyFill="1" applyBorder="1" applyAlignment="1">
      <alignment vertical="center"/>
    </xf>
    <xf numFmtId="176" fontId="2" fillId="0" borderId="0" xfId="52" applyNumberFormat="1" applyFont="1" applyFill="1" applyBorder="1" applyAlignment="1">
      <alignment vertical="center"/>
    </xf>
    <xf numFmtId="177" fontId="2" fillId="0" borderId="0" xfId="52" applyNumberFormat="1" applyFont="1" applyFill="1" applyAlignment="1">
      <alignment vertical="center"/>
    </xf>
    <xf numFmtId="177" fontId="2" fillId="0" borderId="0" xfId="52" applyNumberFormat="1" applyFont="1" applyFill="1" applyAlignment="1">
      <alignment horizontal="right" vertical="center"/>
    </xf>
    <xf numFmtId="179" fontId="2" fillId="0" borderId="15" xfId="52" applyNumberFormat="1" applyFont="1" applyFill="1" applyBorder="1" applyAlignment="1">
      <alignment vertical="center"/>
    </xf>
    <xf numFmtId="0" fontId="2" fillId="0" borderId="0" xfId="65" applyFont="1" applyFill="1" applyBorder="1" applyAlignment="1">
      <alignment horizontal="left" indent="1"/>
      <protection/>
    </xf>
    <xf numFmtId="0" fontId="2" fillId="0" borderId="0" xfId="65" applyFont="1" applyFill="1" applyBorder="1" applyAlignment="1">
      <alignment horizontal="left" vertical="center" indent="1"/>
      <protection/>
    </xf>
    <xf numFmtId="190" fontId="2" fillId="33" borderId="0" xfId="52" applyNumberFormat="1" applyFont="1" applyFill="1" applyBorder="1" applyAlignment="1">
      <alignment vertical="center"/>
    </xf>
    <xf numFmtId="188" fontId="2" fillId="0" borderId="0" xfId="52" applyNumberFormat="1" applyFont="1" applyFill="1" applyBorder="1" applyAlignment="1">
      <alignment vertical="center"/>
    </xf>
    <xf numFmtId="0" fontId="0" fillId="0" borderId="16" xfId="0" applyBorder="1" applyAlignment="1">
      <alignment vertical="top" wrapText="1"/>
    </xf>
    <xf numFmtId="0" fontId="0" fillId="0" borderId="17" xfId="0" applyBorder="1" applyAlignment="1">
      <alignment vertical="top" wrapText="1"/>
    </xf>
    <xf numFmtId="176" fontId="2" fillId="0" borderId="0" xfId="52" applyNumberFormat="1" applyFont="1" applyBorder="1" applyAlignment="1">
      <alignment vertical="center"/>
    </xf>
    <xf numFmtId="38" fontId="0" fillId="0" borderId="0" xfId="52" applyFont="1" applyBorder="1" applyAlignment="1">
      <alignment/>
    </xf>
    <xf numFmtId="38" fontId="2" fillId="0" borderId="0" xfId="52" applyFont="1" applyAlignment="1">
      <alignment vertical="center"/>
    </xf>
    <xf numFmtId="38" fontId="0" fillId="0" borderId="0" xfId="52" applyFont="1" applyAlignment="1">
      <alignment/>
    </xf>
    <xf numFmtId="38" fontId="0" fillId="0" borderId="0" xfId="52" applyFont="1" applyAlignment="1">
      <alignment horizontal="center" vertical="center"/>
    </xf>
    <xf numFmtId="38" fontId="0" fillId="33" borderId="15" xfId="52" applyFont="1" applyFill="1" applyBorder="1" applyAlignment="1">
      <alignment vertical="center"/>
    </xf>
    <xf numFmtId="38" fontId="0" fillId="0" borderId="15" xfId="52" applyFont="1" applyBorder="1" applyAlignment="1">
      <alignment/>
    </xf>
    <xf numFmtId="38" fontId="0" fillId="33" borderId="15" xfId="52" applyFont="1" applyFill="1" applyBorder="1" applyAlignment="1">
      <alignment/>
    </xf>
    <xf numFmtId="38" fontId="6" fillId="0" borderId="15" xfId="52" applyFont="1" applyBorder="1" applyAlignment="1">
      <alignment/>
    </xf>
    <xf numFmtId="38" fontId="2" fillId="0" borderId="18" xfId="52" applyFont="1" applyFill="1" applyBorder="1" applyAlignment="1">
      <alignment vertical="center"/>
    </xf>
    <xf numFmtId="10" fontId="2" fillId="0" borderId="0" xfId="43" applyNumberFormat="1" applyFont="1" applyFill="1" applyAlignment="1">
      <alignment vertical="center"/>
    </xf>
    <xf numFmtId="180" fontId="2" fillId="0" borderId="15" xfId="52" applyNumberFormat="1" applyFont="1" applyFill="1" applyBorder="1" applyAlignment="1">
      <alignment vertical="center"/>
    </xf>
    <xf numFmtId="185" fontId="2" fillId="0" borderId="15" xfId="52" applyNumberFormat="1" applyFont="1" applyFill="1" applyBorder="1" applyAlignment="1">
      <alignment vertical="center"/>
    </xf>
    <xf numFmtId="190" fontId="2" fillId="33" borderId="15" xfId="52" applyNumberFormat="1" applyFont="1" applyFill="1" applyBorder="1" applyAlignment="1">
      <alignment vertical="center"/>
    </xf>
    <xf numFmtId="188" fontId="2" fillId="0" borderId="15" xfId="52" applyNumberFormat="1" applyFont="1" applyFill="1" applyBorder="1" applyAlignment="1">
      <alignment vertical="center"/>
    </xf>
    <xf numFmtId="38" fontId="2" fillId="33" borderId="0" xfId="52" applyFont="1" applyFill="1" applyAlignment="1">
      <alignment vertical="center"/>
    </xf>
    <xf numFmtId="192" fontId="2" fillId="33" borderId="0" xfId="52" applyNumberFormat="1" applyFont="1" applyFill="1" applyAlignment="1">
      <alignment vertical="center"/>
    </xf>
    <xf numFmtId="38" fontId="2" fillId="33" borderId="15" xfId="52" applyNumberFormat="1" applyFont="1" applyFill="1" applyBorder="1" applyAlignment="1">
      <alignment vertical="center"/>
    </xf>
    <xf numFmtId="38" fontId="2" fillId="0" borderId="19" xfId="52" applyFont="1" applyFill="1" applyBorder="1" applyAlignment="1">
      <alignment vertical="center"/>
    </xf>
    <xf numFmtId="38" fontId="2" fillId="0" borderId="20" xfId="52" applyFont="1" applyFill="1" applyBorder="1" applyAlignment="1">
      <alignment vertical="center"/>
    </xf>
    <xf numFmtId="0" fontId="2" fillId="0" borderId="12" xfId="0" applyFont="1" applyBorder="1" applyAlignment="1">
      <alignment vertical="top" wrapText="1"/>
    </xf>
    <xf numFmtId="0" fontId="45" fillId="0" borderId="0" xfId="0" applyFont="1" applyFill="1" applyAlignment="1">
      <alignment vertical="center"/>
    </xf>
    <xf numFmtId="0" fontId="46" fillId="0" borderId="0" xfId="0" applyFont="1" applyAlignment="1">
      <alignment vertical="top" wrapText="1"/>
    </xf>
    <xf numFmtId="0" fontId="45" fillId="0" borderId="0" xfId="0" applyFont="1" applyFill="1" applyBorder="1" applyAlignment="1">
      <alignment horizontal="left" vertical="center"/>
    </xf>
    <xf numFmtId="0" fontId="45" fillId="0" borderId="0" xfId="0" applyFont="1" applyAlignment="1">
      <alignment vertical="top" wrapText="1"/>
    </xf>
    <xf numFmtId="198" fontId="2" fillId="0" borderId="0" xfId="50" applyNumberFormat="1" applyFont="1" applyFill="1" applyBorder="1" applyAlignment="1">
      <alignment horizontal="center" vertical="center"/>
    </xf>
    <xf numFmtId="199" fontId="2" fillId="0" borderId="0" xfId="50" applyNumberFormat="1" applyFont="1" applyFill="1" applyBorder="1" applyAlignment="1">
      <alignment horizontal="center" vertical="center"/>
    </xf>
    <xf numFmtId="38" fontId="2" fillId="0" borderId="0" xfId="50" applyFont="1" applyFill="1" applyBorder="1" applyAlignment="1">
      <alignment horizontal="right" vertical="center"/>
    </xf>
    <xf numFmtId="38" fontId="2" fillId="33" borderId="0" xfId="50" applyFont="1" applyFill="1" applyBorder="1" applyAlignment="1">
      <alignment vertical="center"/>
    </xf>
    <xf numFmtId="38" fontId="2" fillId="34" borderId="0" xfId="50" applyFont="1" applyFill="1" applyBorder="1" applyAlignment="1">
      <alignment vertical="center"/>
    </xf>
    <xf numFmtId="181" fontId="2" fillId="0" borderId="0" xfId="0" applyNumberFormat="1" applyFont="1" applyFill="1" applyBorder="1" applyAlignment="1">
      <alignment vertical="center"/>
    </xf>
    <xf numFmtId="0" fontId="2" fillId="0" borderId="0" xfId="0" applyFont="1" applyFill="1" applyBorder="1" applyAlignment="1">
      <alignment vertical="center"/>
    </xf>
    <xf numFmtId="179" fontId="2" fillId="0" borderId="0" xfId="50" applyNumberFormat="1" applyFont="1" applyFill="1" applyBorder="1" applyAlignment="1">
      <alignment vertical="center"/>
    </xf>
    <xf numFmtId="38" fontId="0" fillId="0" borderId="0" xfId="50" applyFont="1" applyBorder="1" applyAlignment="1">
      <alignment horizontal="center" vertical="center"/>
    </xf>
    <xf numFmtId="38" fontId="0" fillId="33" borderId="0" xfId="50" applyFont="1" applyFill="1" applyBorder="1" applyAlignment="1">
      <alignment vertical="center"/>
    </xf>
    <xf numFmtId="38" fontId="0" fillId="33" borderId="0" xfId="50" applyFont="1" applyFill="1" applyBorder="1" applyAlignment="1">
      <alignment/>
    </xf>
    <xf numFmtId="38" fontId="6" fillId="0" borderId="0" xfId="50" applyFont="1" applyBorder="1" applyAlignment="1">
      <alignment/>
    </xf>
    <xf numFmtId="180" fontId="2" fillId="0" borderId="0" xfId="50" applyNumberFormat="1" applyFont="1" applyFill="1" applyBorder="1" applyAlignment="1">
      <alignment vertical="center"/>
    </xf>
    <xf numFmtId="185" fontId="2" fillId="0" borderId="0" xfId="50" applyNumberFormat="1" applyFont="1" applyFill="1" applyBorder="1" applyAlignment="1">
      <alignment vertical="center"/>
    </xf>
    <xf numFmtId="197" fontId="5" fillId="0" borderId="0" xfId="50" applyNumberFormat="1" applyFont="1" applyFill="1" applyAlignment="1">
      <alignment horizontal="center" vertical="center" wrapText="1"/>
    </xf>
    <xf numFmtId="197" fontId="5" fillId="0" borderId="0" xfId="50" applyNumberFormat="1" applyFont="1" applyFill="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195" fontId="2" fillId="0" borderId="11" xfId="0" applyNumberFormat="1" applyFont="1" applyFill="1" applyBorder="1" applyAlignment="1">
      <alignment horizontal="center" vertical="center"/>
    </xf>
    <xf numFmtId="195" fontId="2" fillId="0" borderId="12" xfId="0" applyNumberFormat="1" applyFont="1" applyFill="1" applyBorder="1" applyAlignment="1">
      <alignment horizontal="center" vertical="center"/>
    </xf>
    <xf numFmtId="195"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 fillId="0" borderId="21"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38" fontId="2" fillId="0" borderId="21" xfId="50" applyFont="1" applyFill="1" applyBorder="1" applyAlignment="1">
      <alignment vertical="center"/>
    </xf>
    <xf numFmtId="38" fontId="2" fillId="0" borderId="22" xfId="50" applyFont="1" applyFill="1" applyBorder="1" applyAlignment="1">
      <alignment vertical="center"/>
    </xf>
    <xf numFmtId="38" fontId="2" fillId="0" borderId="23" xfId="50" applyFont="1" applyFill="1" applyBorder="1" applyAlignment="1">
      <alignment vertical="center"/>
    </xf>
    <xf numFmtId="176" fontId="2" fillId="0" borderId="22" xfId="50" applyNumberFormat="1" applyFont="1" applyFill="1" applyBorder="1" applyAlignment="1">
      <alignment vertical="center"/>
    </xf>
    <xf numFmtId="176" fontId="2" fillId="0" borderId="23" xfId="50" applyNumberFormat="1" applyFont="1" applyFill="1" applyBorder="1" applyAlignment="1">
      <alignment vertical="center"/>
    </xf>
    <xf numFmtId="38" fontId="2" fillId="0" borderId="11" xfId="50" applyFont="1" applyFill="1" applyBorder="1" applyAlignment="1">
      <alignment vertical="center"/>
    </xf>
    <xf numFmtId="38" fontId="2" fillId="0" borderId="12" xfId="50" applyFont="1" applyFill="1" applyBorder="1" applyAlignment="1">
      <alignment vertical="center"/>
    </xf>
    <xf numFmtId="38" fontId="2" fillId="0" borderId="14" xfId="50" applyFont="1" applyFill="1" applyBorder="1" applyAlignment="1">
      <alignment vertical="center"/>
    </xf>
    <xf numFmtId="176" fontId="2" fillId="0" borderId="11" xfId="50" applyNumberFormat="1" applyFont="1" applyFill="1" applyBorder="1" applyAlignment="1">
      <alignment vertical="center"/>
    </xf>
    <xf numFmtId="176" fontId="2" fillId="0" borderId="12" xfId="50" applyNumberFormat="1" applyFont="1" applyFill="1" applyBorder="1" applyAlignment="1">
      <alignment vertical="center"/>
    </xf>
    <xf numFmtId="176" fontId="2" fillId="0" borderId="14" xfId="50" applyNumberFormat="1" applyFont="1" applyFill="1" applyBorder="1" applyAlignment="1">
      <alignment vertical="center"/>
    </xf>
    <xf numFmtId="0" fontId="2" fillId="0" borderId="11"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176" fontId="2" fillId="0" borderId="24" xfId="50" applyNumberFormat="1" applyFont="1" applyFill="1" applyBorder="1"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2" fillId="0" borderId="14" xfId="0" applyFont="1" applyFill="1" applyBorder="1" applyAlignment="1">
      <alignment horizontal="center" vertical="center"/>
    </xf>
    <xf numFmtId="200" fontId="2" fillId="0" borderId="11" xfId="50" applyNumberFormat="1" applyFont="1" applyFill="1" applyBorder="1" applyAlignment="1">
      <alignment horizontal="center" vertical="center"/>
    </xf>
    <xf numFmtId="200" fontId="2" fillId="0" borderId="12" xfId="50" applyNumberFormat="1" applyFont="1" applyFill="1" applyBorder="1" applyAlignment="1">
      <alignment horizontal="center" vertical="center"/>
    </xf>
    <xf numFmtId="200" fontId="2" fillId="0" borderId="14" xfId="50" applyNumberFormat="1" applyFont="1" applyFill="1" applyBorder="1" applyAlignment="1">
      <alignment horizontal="center" vertical="center"/>
    </xf>
    <xf numFmtId="177" fontId="2" fillId="0" borderId="11" xfId="50" applyNumberFormat="1" applyFont="1" applyFill="1" applyBorder="1" applyAlignment="1">
      <alignment horizontal="center" vertical="center" shrinkToFit="1"/>
    </xf>
    <xf numFmtId="177" fontId="2" fillId="0" borderId="12" xfId="50" applyNumberFormat="1" applyFont="1" applyFill="1" applyBorder="1" applyAlignment="1">
      <alignment horizontal="center" vertical="center" shrinkToFit="1"/>
    </xf>
    <xf numFmtId="177" fontId="2" fillId="0" borderId="14" xfId="50" applyNumberFormat="1" applyFont="1" applyFill="1" applyBorder="1" applyAlignment="1">
      <alignment horizontal="center" vertical="center" shrinkToFi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177" fontId="2" fillId="0" borderId="11" xfId="50" applyNumberFormat="1" applyFont="1" applyFill="1" applyBorder="1" applyAlignment="1">
      <alignment vertical="center"/>
    </xf>
    <xf numFmtId="177" fontId="2" fillId="0" borderId="12" xfId="50" applyNumberFormat="1" applyFont="1" applyFill="1" applyBorder="1" applyAlignment="1">
      <alignment vertical="center"/>
    </xf>
    <xf numFmtId="182" fontId="2" fillId="0" borderId="12" xfId="42" applyNumberFormat="1" applyFont="1" applyFill="1" applyBorder="1" applyAlignment="1">
      <alignment vertical="center"/>
    </xf>
    <xf numFmtId="182" fontId="2" fillId="0" borderId="14" xfId="42" applyNumberFormat="1" applyFont="1" applyFill="1" applyBorder="1" applyAlignment="1">
      <alignment vertical="center"/>
    </xf>
    <xf numFmtId="191" fontId="2" fillId="0" borderId="12" xfId="42" applyNumberFormat="1" applyFont="1" applyFill="1" applyBorder="1" applyAlignment="1">
      <alignment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177" fontId="2" fillId="0" borderId="13" xfId="50" applyNumberFormat="1" applyFont="1" applyFill="1" applyBorder="1" applyAlignment="1">
      <alignment vertical="center"/>
    </xf>
    <xf numFmtId="177" fontId="2" fillId="0" borderId="16" xfId="50" applyNumberFormat="1" applyFont="1" applyFill="1" applyBorder="1" applyAlignment="1">
      <alignment vertical="center"/>
    </xf>
    <xf numFmtId="183" fontId="2" fillId="0" borderId="16" xfId="42" applyNumberFormat="1" applyFont="1" applyFill="1" applyBorder="1" applyAlignment="1">
      <alignment vertical="center"/>
    </xf>
    <xf numFmtId="183" fontId="2" fillId="0" borderId="17" xfId="42" applyNumberFormat="1" applyFont="1" applyFill="1" applyBorder="1" applyAlignment="1">
      <alignment vertical="center"/>
    </xf>
    <xf numFmtId="186" fontId="2" fillId="0" borderId="12" xfId="42" applyNumberFormat="1" applyFont="1" applyFill="1" applyBorder="1" applyAlignment="1">
      <alignment horizontal="right" vertical="center"/>
    </xf>
    <xf numFmtId="0" fontId="2" fillId="0" borderId="24" xfId="0" applyFont="1" applyFill="1" applyBorder="1" applyAlignment="1">
      <alignment horizontal="center" vertical="center"/>
    </xf>
    <xf numFmtId="200" fontId="2" fillId="0" borderId="24" xfId="50" applyNumberFormat="1" applyFont="1" applyFill="1" applyBorder="1" applyAlignment="1">
      <alignment horizontal="center" vertical="center"/>
    </xf>
    <xf numFmtId="0" fontId="2" fillId="0" borderId="24" xfId="0" applyFont="1" applyFill="1" applyBorder="1" applyAlignment="1">
      <alignment vertical="center"/>
    </xf>
    <xf numFmtId="177" fontId="2" fillId="0" borderId="24" xfId="50" applyNumberFormat="1" applyFont="1" applyFill="1" applyBorder="1" applyAlignment="1">
      <alignment vertical="center"/>
    </xf>
    <xf numFmtId="182" fontId="2" fillId="0" borderId="24" xfId="42" applyNumberFormat="1" applyFont="1" applyFill="1" applyBorder="1" applyAlignment="1">
      <alignment vertical="center"/>
    </xf>
    <xf numFmtId="187" fontId="2" fillId="0" borderId="12" xfId="42" applyNumberFormat="1" applyFont="1" applyFill="1" applyBorder="1" applyAlignment="1">
      <alignment vertical="center"/>
    </xf>
    <xf numFmtId="183" fontId="2" fillId="0" borderId="14" xfId="42" applyNumberFormat="1" applyFont="1" applyFill="1" applyBorder="1" applyAlignment="1">
      <alignment vertical="center"/>
    </xf>
    <xf numFmtId="183" fontId="2" fillId="0" borderId="24" xfId="42" applyNumberFormat="1" applyFont="1" applyFill="1" applyBorder="1" applyAlignment="1">
      <alignment vertical="center"/>
    </xf>
    <xf numFmtId="187" fontId="2" fillId="0" borderId="12" xfId="42" applyNumberFormat="1" applyFont="1" applyFill="1" applyBorder="1" applyAlignment="1">
      <alignment horizontal="right" vertical="center"/>
    </xf>
    <xf numFmtId="0" fontId="45" fillId="0" borderId="0" xfId="0" applyFont="1" applyAlignment="1">
      <alignment vertical="top" wrapText="1"/>
    </xf>
    <xf numFmtId="0" fontId="46" fillId="0" borderId="0" xfId="0" applyFont="1" applyAlignment="1">
      <alignment wrapText="1"/>
    </xf>
    <xf numFmtId="0" fontId="45" fillId="0" borderId="0" xfId="0" applyFont="1" applyAlignment="1">
      <alignment horizontal="left" vertical="top" wrapText="1"/>
    </xf>
    <xf numFmtId="199" fontId="2" fillId="0" borderId="11" xfId="0" applyNumberFormat="1" applyFont="1" applyFill="1" applyBorder="1" applyAlignment="1">
      <alignment horizontal="center" vertical="center"/>
    </xf>
    <xf numFmtId="199" fontId="2" fillId="0" borderId="12" xfId="0" applyNumberFormat="1" applyFont="1" applyFill="1" applyBorder="1" applyAlignment="1">
      <alignment horizontal="center" vertical="center"/>
    </xf>
    <xf numFmtId="199" fontId="2" fillId="0" borderId="14"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38" fontId="2" fillId="0" borderId="21" xfId="50" applyFont="1" applyBorder="1" applyAlignment="1">
      <alignment vertical="center"/>
    </xf>
    <xf numFmtId="38" fontId="2" fillId="0" borderId="22" xfId="50" applyFont="1" applyBorder="1" applyAlignment="1">
      <alignment vertical="center"/>
    </xf>
    <xf numFmtId="38" fontId="2" fillId="0" borderId="23" xfId="50" applyFont="1" applyBorder="1" applyAlignment="1">
      <alignment vertical="center"/>
    </xf>
    <xf numFmtId="176" fontId="2" fillId="0" borderId="21" xfId="50" applyNumberFormat="1" applyFont="1" applyBorder="1" applyAlignment="1">
      <alignment vertical="center"/>
    </xf>
    <xf numFmtId="176" fontId="2" fillId="0" borderId="22" xfId="50" applyNumberFormat="1" applyFont="1" applyBorder="1" applyAlignment="1">
      <alignment vertical="center"/>
    </xf>
    <xf numFmtId="176" fontId="2" fillId="0" borderId="23" xfId="50" applyNumberFormat="1" applyFont="1" applyBorder="1" applyAlignment="1">
      <alignment vertical="center"/>
    </xf>
    <xf numFmtId="176" fontId="2" fillId="0" borderId="11" xfId="50" applyNumberFormat="1" applyFont="1" applyBorder="1" applyAlignment="1">
      <alignment horizontal="right" vertical="center"/>
    </xf>
    <xf numFmtId="176" fontId="2" fillId="0" borderId="12" xfId="50" applyNumberFormat="1" applyFont="1" applyBorder="1" applyAlignment="1">
      <alignment horizontal="right" vertical="center"/>
    </xf>
    <xf numFmtId="176" fontId="2" fillId="0" borderId="14" xfId="50" applyNumberFormat="1" applyFont="1" applyBorder="1" applyAlignment="1">
      <alignment horizontal="right" vertical="center"/>
    </xf>
    <xf numFmtId="176" fontId="2" fillId="0" borderId="11" xfId="50" applyNumberFormat="1" applyFont="1" applyBorder="1" applyAlignment="1">
      <alignment vertical="center"/>
    </xf>
    <xf numFmtId="176" fontId="2" fillId="0" borderId="12" xfId="50" applyNumberFormat="1" applyFont="1" applyBorder="1" applyAlignment="1">
      <alignment vertical="center"/>
    </xf>
    <xf numFmtId="176" fontId="2" fillId="0" borderId="14" xfId="50" applyNumberFormat="1" applyFont="1" applyBorder="1" applyAlignment="1">
      <alignment vertical="center"/>
    </xf>
    <xf numFmtId="176" fontId="2" fillId="0" borderId="10" xfId="50" applyNumberFormat="1" applyFont="1" applyFill="1" applyBorder="1" applyAlignment="1">
      <alignment vertical="center"/>
    </xf>
    <xf numFmtId="176" fontId="2" fillId="0" borderId="0" xfId="50" applyNumberFormat="1" applyFont="1" applyFill="1" applyBorder="1" applyAlignment="1">
      <alignment vertical="center"/>
    </xf>
    <xf numFmtId="176" fontId="2" fillId="0" borderId="25" xfId="50" applyNumberFormat="1" applyFont="1" applyFill="1" applyBorder="1" applyAlignment="1">
      <alignment vertical="center"/>
    </xf>
    <xf numFmtId="10" fontId="2" fillId="0" borderId="13" xfId="42" applyNumberFormat="1" applyFont="1" applyFill="1" applyBorder="1" applyAlignment="1">
      <alignment vertical="center"/>
    </xf>
    <xf numFmtId="10" fontId="2" fillId="0" borderId="16" xfId="42" applyNumberFormat="1" applyFont="1" applyFill="1" applyBorder="1" applyAlignment="1">
      <alignment vertical="center"/>
    </xf>
    <xf numFmtId="10" fontId="2" fillId="0" borderId="17" xfId="42" applyNumberFormat="1" applyFont="1" applyFill="1" applyBorder="1" applyAlignment="1">
      <alignment vertical="center"/>
    </xf>
    <xf numFmtId="193" fontId="2" fillId="0" borderId="11" xfId="42" applyNumberFormat="1" applyFont="1" applyFill="1" applyBorder="1" applyAlignment="1">
      <alignment horizontal="right" vertical="center"/>
    </xf>
    <xf numFmtId="193" fontId="2" fillId="0" borderId="12" xfId="42" applyNumberFormat="1" applyFont="1" applyFill="1" applyBorder="1" applyAlignment="1">
      <alignment horizontal="right" vertical="center"/>
    </xf>
    <xf numFmtId="193" fontId="2" fillId="0" borderId="14" xfId="42" applyNumberFormat="1" applyFont="1" applyFill="1" applyBorder="1" applyAlignment="1">
      <alignment horizontal="right" vertical="center"/>
    </xf>
    <xf numFmtId="38" fontId="2" fillId="0" borderId="13" xfId="50" applyFont="1" applyFill="1" applyBorder="1" applyAlignment="1">
      <alignment vertical="center"/>
    </xf>
    <xf numFmtId="38" fontId="2" fillId="0" borderId="16" xfId="50" applyFont="1" applyFill="1" applyBorder="1" applyAlignment="1">
      <alignment vertical="center"/>
    </xf>
    <xf numFmtId="38" fontId="2" fillId="0" borderId="17" xfId="50" applyFont="1" applyFill="1" applyBorder="1" applyAlignment="1">
      <alignment vertical="center"/>
    </xf>
    <xf numFmtId="176" fontId="2" fillId="0" borderId="24" xfId="50" applyNumberFormat="1" applyFont="1" applyBorder="1" applyAlignment="1">
      <alignment vertical="center"/>
    </xf>
    <xf numFmtId="0" fontId="2" fillId="0" borderId="11" xfId="0" applyFont="1" applyFill="1" applyBorder="1" applyAlignment="1">
      <alignment horizontal="distributed" vertical="center" wrapText="1" indent="1"/>
    </xf>
    <xf numFmtId="0" fontId="2" fillId="0" borderId="12" xfId="0" applyFont="1" applyFill="1" applyBorder="1" applyAlignment="1">
      <alignment horizontal="distributed" vertical="center" wrapText="1" inden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38" fontId="2" fillId="0" borderId="10" xfId="50" applyFont="1" applyFill="1" applyBorder="1" applyAlignment="1">
      <alignment vertical="center"/>
    </xf>
    <xf numFmtId="38" fontId="2" fillId="0" borderId="0" xfId="50" applyFont="1" applyFill="1" applyBorder="1" applyAlignment="1">
      <alignment vertical="center"/>
    </xf>
    <xf numFmtId="38" fontId="2" fillId="0" borderId="25" xfId="50" applyFont="1" applyFill="1" applyBorder="1" applyAlignment="1">
      <alignment vertical="center"/>
    </xf>
    <xf numFmtId="0" fontId="2" fillId="0" borderId="0" xfId="0" applyFont="1" applyFill="1" applyAlignment="1">
      <alignment vertical="top" wrapText="1"/>
    </xf>
    <xf numFmtId="0" fontId="0" fillId="0" borderId="0" xfId="0" applyAlignment="1">
      <alignment vertical="top"/>
    </xf>
    <xf numFmtId="176" fontId="2" fillId="0" borderId="11" xfId="52" applyNumberFormat="1" applyFont="1" applyFill="1" applyBorder="1" applyAlignment="1">
      <alignment horizontal="right" vertical="center"/>
    </xf>
    <xf numFmtId="176" fontId="2" fillId="0" borderId="12" xfId="52" applyNumberFormat="1" applyFont="1" applyFill="1" applyBorder="1" applyAlignment="1">
      <alignment horizontal="right" vertical="center"/>
    </xf>
    <xf numFmtId="176" fontId="2" fillId="0" borderId="14" xfId="52" applyNumberFormat="1" applyFont="1" applyFill="1" applyBorder="1" applyAlignment="1">
      <alignment horizontal="right" vertical="center"/>
    </xf>
    <xf numFmtId="196" fontId="5" fillId="0" borderId="0" xfId="52" applyNumberFormat="1" applyFont="1" applyFill="1" applyAlignment="1">
      <alignment horizontal="center" vertical="center" wrapText="1"/>
    </xf>
    <xf numFmtId="196" fontId="5" fillId="0" borderId="0" xfId="52" applyNumberFormat="1" applyFont="1" applyFill="1" applyAlignment="1">
      <alignment horizontal="center" vertical="center"/>
    </xf>
    <xf numFmtId="38" fontId="2" fillId="0" borderId="21" xfId="52" applyFont="1" applyFill="1" applyBorder="1" applyAlignment="1">
      <alignment vertical="center"/>
    </xf>
    <xf numFmtId="38" fontId="2" fillId="0" borderId="22" xfId="52" applyFont="1" applyFill="1" applyBorder="1" applyAlignment="1">
      <alignment vertical="center"/>
    </xf>
    <xf numFmtId="38" fontId="2" fillId="0" borderId="23" xfId="52" applyFont="1" applyFill="1" applyBorder="1" applyAlignment="1">
      <alignment vertical="center"/>
    </xf>
    <xf numFmtId="176" fontId="2" fillId="0" borderId="22" xfId="52" applyNumberFormat="1" applyFont="1" applyFill="1" applyBorder="1" applyAlignment="1">
      <alignment vertical="center"/>
    </xf>
    <xf numFmtId="176" fontId="2" fillId="0" borderId="23" xfId="52" applyNumberFormat="1" applyFont="1" applyFill="1" applyBorder="1" applyAlignment="1">
      <alignment vertical="center"/>
    </xf>
    <xf numFmtId="38" fontId="2" fillId="0" borderId="11" xfId="52" applyFont="1" applyFill="1" applyBorder="1" applyAlignment="1">
      <alignment vertical="center"/>
    </xf>
    <xf numFmtId="38" fontId="2" fillId="0" borderId="12" xfId="52" applyFont="1" applyFill="1" applyBorder="1" applyAlignment="1">
      <alignment vertical="center"/>
    </xf>
    <xf numFmtId="38" fontId="2" fillId="0" borderId="14" xfId="52" applyFont="1" applyFill="1" applyBorder="1" applyAlignment="1">
      <alignment vertical="center"/>
    </xf>
    <xf numFmtId="176" fontId="2" fillId="0" borderId="11" xfId="52" applyNumberFormat="1" applyFont="1" applyFill="1" applyBorder="1" applyAlignment="1">
      <alignment vertical="center"/>
    </xf>
    <xf numFmtId="176" fontId="2" fillId="0" borderId="12" xfId="52" applyNumberFormat="1" applyFont="1" applyFill="1" applyBorder="1" applyAlignment="1">
      <alignment vertical="center"/>
    </xf>
    <xf numFmtId="176" fontId="2" fillId="0" borderId="14" xfId="52" applyNumberFormat="1" applyFont="1" applyFill="1" applyBorder="1" applyAlignment="1">
      <alignment vertical="center"/>
    </xf>
    <xf numFmtId="176" fontId="2" fillId="0" borderId="24" xfId="52" applyNumberFormat="1" applyFont="1" applyFill="1" applyBorder="1" applyAlignment="1">
      <alignment vertical="center"/>
    </xf>
    <xf numFmtId="0" fontId="0" fillId="0" borderId="0" xfId="0" applyAlignment="1">
      <alignment vertical="center" wrapText="1"/>
    </xf>
    <xf numFmtId="195" fontId="2" fillId="0" borderId="11" xfId="52" applyNumberFormat="1" applyFont="1" applyFill="1" applyBorder="1" applyAlignment="1">
      <alignment horizontal="center" vertical="center"/>
    </xf>
    <xf numFmtId="195" fontId="2" fillId="0" borderId="12" xfId="52" applyNumberFormat="1" applyFont="1" applyFill="1" applyBorder="1" applyAlignment="1">
      <alignment horizontal="center" vertical="center"/>
    </xf>
    <xf numFmtId="195" fontId="2" fillId="0" borderId="14" xfId="52" applyNumberFormat="1" applyFont="1" applyFill="1" applyBorder="1" applyAlignment="1">
      <alignment horizontal="center" vertical="center"/>
    </xf>
    <xf numFmtId="177" fontId="2" fillId="0" borderId="11" xfId="52" applyNumberFormat="1" applyFont="1" applyFill="1" applyBorder="1" applyAlignment="1">
      <alignment horizontal="center" vertical="center" shrinkToFit="1"/>
    </xf>
    <xf numFmtId="177" fontId="2" fillId="0" borderId="12" xfId="52" applyNumberFormat="1" applyFont="1" applyFill="1" applyBorder="1" applyAlignment="1">
      <alignment horizontal="center" vertical="center" shrinkToFit="1"/>
    </xf>
    <xf numFmtId="177" fontId="2" fillId="0" borderId="14" xfId="52" applyNumberFormat="1" applyFont="1" applyFill="1" applyBorder="1" applyAlignment="1">
      <alignment horizontal="center" vertical="center" shrinkToFit="1"/>
    </xf>
    <xf numFmtId="177" fontId="2" fillId="0" borderId="11" xfId="52" applyNumberFormat="1" applyFont="1" applyFill="1" applyBorder="1" applyAlignment="1">
      <alignment vertical="center"/>
    </xf>
    <xf numFmtId="177" fontId="2" fillId="0" borderId="12" xfId="52" applyNumberFormat="1" applyFont="1" applyFill="1" applyBorder="1" applyAlignment="1">
      <alignment vertical="center"/>
    </xf>
    <xf numFmtId="182" fontId="2" fillId="0" borderId="12" xfId="43" applyNumberFormat="1" applyFont="1" applyFill="1" applyBorder="1" applyAlignment="1">
      <alignment vertical="center"/>
    </xf>
    <xf numFmtId="182" fontId="2" fillId="0" borderId="14" xfId="43" applyNumberFormat="1" applyFont="1" applyFill="1" applyBorder="1" applyAlignment="1">
      <alignment vertical="center"/>
    </xf>
    <xf numFmtId="191" fontId="2" fillId="0" borderId="12" xfId="43" applyNumberFormat="1" applyFont="1" applyFill="1" applyBorder="1" applyAlignment="1">
      <alignment vertical="center"/>
    </xf>
    <xf numFmtId="191" fontId="2" fillId="0" borderId="14" xfId="43" applyNumberFormat="1" applyFont="1" applyFill="1" applyBorder="1" applyAlignment="1">
      <alignment vertical="center"/>
    </xf>
    <xf numFmtId="177" fontId="2" fillId="0" borderId="13" xfId="52" applyNumberFormat="1" applyFont="1" applyFill="1" applyBorder="1" applyAlignment="1">
      <alignment vertical="center"/>
    </xf>
    <xf numFmtId="177" fontId="2" fillId="0" borderId="16" xfId="52" applyNumberFormat="1" applyFont="1" applyFill="1" applyBorder="1" applyAlignment="1">
      <alignment vertical="center"/>
    </xf>
    <xf numFmtId="183" fontId="2" fillId="0" borderId="16" xfId="43" applyNumberFormat="1" applyFont="1" applyFill="1" applyBorder="1" applyAlignment="1">
      <alignment vertical="center"/>
    </xf>
    <xf numFmtId="183" fontId="2" fillId="0" borderId="17" xfId="43" applyNumberFormat="1" applyFont="1" applyFill="1" applyBorder="1" applyAlignment="1">
      <alignment vertical="center"/>
    </xf>
    <xf numFmtId="186" fontId="2" fillId="0" borderId="12" xfId="43" applyNumberFormat="1" applyFont="1" applyFill="1" applyBorder="1" applyAlignment="1">
      <alignment horizontal="right" vertical="center"/>
    </xf>
    <xf numFmtId="186" fontId="2" fillId="0" borderId="14" xfId="43" applyNumberFormat="1" applyFont="1" applyFill="1" applyBorder="1" applyAlignment="1">
      <alignment horizontal="right" vertical="center"/>
    </xf>
    <xf numFmtId="195" fontId="2" fillId="0" borderId="24" xfId="52" applyNumberFormat="1" applyFont="1" applyFill="1" applyBorder="1" applyAlignment="1">
      <alignment horizontal="center" vertical="center"/>
    </xf>
    <xf numFmtId="177" fontId="2" fillId="0" borderId="24" xfId="52" applyNumberFormat="1" applyFont="1" applyFill="1" applyBorder="1" applyAlignment="1">
      <alignment vertical="center"/>
    </xf>
    <xf numFmtId="182" fontId="2" fillId="0" borderId="24" xfId="43" applyNumberFormat="1" applyFont="1" applyFill="1" applyBorder="1" applyAlignment="1">
      <alignment vertical="center"/>
    </xf>
    <xf numFmtId="187" fontId="2" fillId="0" borderId="12" xfId="43" applyNumberFormat="1" applyFont="1" applyFill="1" applyBorder="1" applyAlignment="1">
      <alignment vertical="center"/>
    </xf>
    <xf numFmtId="187" fontId="2" fillId="0" borderId="14" xfId="43" applyNumberFormat="1" applyFont="1" applyFill="1" applyBorder="1" applyAlignment="1">
      <alignment vertical="center"/>
    </xf>
    <xf numFmtId="183" fontId="2" fillId="0" borderId="14" xfId="43" applyNumberFormat="1" applyFont="1" applyFill="1" applyBorder="1" applyAlignment="1">
      <alignment vertical="center"/>
    </xf>
    <xf numFmtId="183" fontId="2" fillId="0" borderId="24" xfId="43" applyNumberFormat="1" applyFont="1" applyFill="1" applyBorder="1" applyAlignment="1">
      <alignment vertical="center"/>
    </xf>
    <xf numFmtId="187" fontId="2" fillId="0" borderId="12" xfId="43" applyNumberFormat="1" applyFont="1" applyFill="1" applyBorder="1" applyAlignment="1">
      <alignment horizontal="right" vertical="center"/>
    </xf>
    <xf numFmtId="187" fontId="2" fillId="0" borderId="14" xfId="43" applyNumberFormat="1" applyFont="1" applyFill="1" applyBorder="1" applyAlignment="1">
      <alignment horizontal="right" vertical="center"/>
    </xf>
    <xf numFmtId="0" fontId="2" fillId="0" borderId="0" xfId="0" applyFont="1" applyAlignment="1">
      <alignment vertical="top" wrapText="1"/>
    </xf>
    <xf numFmtId="0" fontId="0" fillId="0" borderId="0" xfId="0" applyAlignment="1">
      <alignment vertical="top" wrapText="1"/>
    </xf>
    <xf numFmtId="3" fontId="2" fillId="0" borderId="11" xfId="0" applyNumberFormat="1"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24" xfId="0" applyFont="1" applyFill="1" applyBorder="1" applyAlignment="1">
      <alignment vertical="center" shrinkToFit="1"/>
    </xf>
    <xf numFmtId="194" fontId="2" fillId="0" borderId="11" xfId="0" applyNumberFormat="1" applyFont="1" applyFill="1" applyBorder="1" applyAlignment="1">
      <alignment horizontal="center" vertical="center"/>
    </xf>
    <xf numFmtId="194" fontId="2" fillId="0" borderId="12" xfId="0" applyNumberFormat="1" applyFont="1" applyFill="1" applyBorder="1" applyAlignment="1">
      <alignment horizontal="center" vertical="center"/>
    </xf>
    <xf numFmtId="194" fontId="2" fillId="0" borderId="14" xfId="0" applyNumberFormat="1" applyFont="1" applyFill="1" applyBorder="1" applyAlignment="1">
      <alignment horizontal="center" vertical="center"/>
    </xf>
    <xf numFmtId="38" fontId="2" fillId="0" borderId="21" xfId="52" applyFont="1" applyBorder="1" applyAlignment="1">
      <alignment vertical="center"/>
    </xf>
    <xf numFmtId="38" fontId="2" fillId="0" borderId="22" xfId="52" applyFont="1" applyBorder="1" applyAlignment="1">
      <alignment vertical="center"/>
    </xf>
    <xf numFmtId="38" fontId="2" fillId="0" borderId="23" xfId="52" applyFont="1" applyBorder="1" applyAlignment="1">
      <alignment vertical="center"/>
    </xf>
    <xf numFmtId="176" fontId="2" fillId="0" borderId="21" xfId="52" applyNumberFormat="1" applyFont="1" applyBorder="1" applyAlignment="1">
      <alignment vertical="center"/>
    </xf>
    <xf numFmtId="176" fontId="2" fillId="0" borderId="22" xfId="52" applyNumberFormat="1" applyFont="1" applyBorder="1" applyAlignment="1">
      <alignment vertical="center"/>
    </xf>
    <xf numFmtId="176" fontId="2" fillId="0" borderId="23" xfId="52" applyNumberFormat="1" applyFont="1" applyBorder="1" applyAlignment="1">
      <alignment vertical="center"/>
    </xf>
    <xf numFmtId="176" fontId="2" fillId="0" borderId="11" xfId="52" applyNumberFormat="1" applyFont="1" applyBorder="1" applyAlignment="1">
      <alignment horizontal="right" vertical="center"/>
    </xf>
    <xf numFmtId="176" fontId="2" fillId="0" borderId="12" xfId="52" applyNumberFormat="1" applyFont="1" applyBorder="1" applyAlignment="1">
      <alignment horizontal="right" vertical="center"/>
    </xf>
    <xf numFmtId="176" fontId="2" fillId="0" borderId="14" xfId="52" applyNumberFormat="1" applyFont="1" applyBorder="1" applyAlignment="1">
      <alignment horizontal="right" vertical="center"/>
    </xf>
    <xf numFmtId="176" fontId="2" fillId="0" borderId="11" xfId="52" applyNumberFormat="1" applyFont="1" applyBorder="1" applyAlignment="1">
      <alignment vertical="center"/>
    </xf>
    <xf numFmtId="176" fontId="2" fillId="0" borderId="12" xfId="52" applyNumberFormat="1" applyFont="1" applyBorder="1" applyAlignment="1">
      <alignment vertical="center"/>
    </xf>
    <xf numFmtId="176" fontId="2" fillId="0" borderId="14" xfId="52" applyNumberFormat="1" applyFont="1" applyBorder="1" applyAlignment="1">
      <alignment vertical="center"/>
    </xf>
    <xf numFmtId="38" fontId="2" fillId="0" borderId="13" xfId="52" applyFont="1" applyFill="1" applyBorder="1" applyAlignment="1">
      <alignment vertical="center"/>
    </xf>
    <xf numFmtId="38" fontId="2" fillId="0" borderId="16" xfId="52" applyFont="1" applyFill="1" applyBorder="1" applyAlignment="1">
      <alignment vertical="center"/>
    </xf>
    <xf numFmtId="38" fontId="2" fillId="0" borderId="17" xfId="52" applyFont="1" applyFill="1" applyBorder="1" applyAlignment="1">
      <alignment vertical="center"/>
    </xf>
    <xf numFmtId="176" fontId="2" fillId="0" borderId="24" xfId="52" applyNumberFormat="1" applyFont="1" applyBorder="1" applyAlignment="1">
      <alignment vertical="center"/>
    </xf>
    <xf numFmtId="10" fontId="2" fillId="0" borderId="13" xfId="43" applyNumberFormat="1" applyFont="1" applyFill="1" applyBorder="1" applyAlignment="1">
      <alignment vertical="center"/>
    </xf>
    <xf numFmtId="10" fontId="2" fillId="0" borderId="16" xfId="43" applyNumberFormat="1" applyFont="1" applyFill="1" applyBorder="1" applyAlignment="1">
      <alignment vertical="center"/>
    </xf>
    <xf numFmtId="10" fontId="2" fillId="0" borderId="17" xfId="43" applyNumberFormat="1" applyFont="1" applyFill="1" applyBorder="1" applyAlignment="1">
      <alignment vertical="center"/>
    </xf>
    <xf numFmtId="193" fontId="2" fillId="0" borderId="11" xfId="43" applyNumberFormat="1" applyFont="1" applyFill="1" applyBorder="1" applyAlignment="1">
      <alignment horizontal="right" vertical="center"/>
    </xf>
    <xf numFmtId="193" fontId="2" fillId="0" borderId="12" xfId="43" applyNumberFormat="1" applyFont="1" applyFill="1" applyBorder="1" applyAlignment="1">
      <alignment horizontal="right" vertical="center"/>
    </xf>
    <xf numFmtId="193" fontId="2" fillId="0" borderId="14" xfId="43" applyNumberFormat="1" applyFont="1" applyFill="1" applyBorder="1" applyAlignment="1">
      <alignment horizontal="right" vertical="center"/>
    </xf>
    <xf numFmtId="38" fontId="2" fillId="0" borderId="10" xfId="52" applyFont="1" applyFill="1" applyBorder="1" applyAlignment="1">
      <alignment vertical="center"/>
    </xf>
    <xf numFmtId="38" fontId="2" fillId="0" borderId="0" xfId="52" applyFont="1" applyFill="1" applyBorder="1" applyAlignment="1">
      <alignment vertical="center"/>
    </xf>
    <xf numFmtId="38" fontId="2" fillId="0" borderId="25" xfId="52" applyFont="1" applyFill="1" applyBorder="1" applyAlignment="1">
      <alignment vertical="center"/>
    </xf>
    <xf numFmtId="176" fontId="2" fillId="0" borderId="10" xfId="52" applyNumberFormat="1" applyFont="1" applyFill="1" applyBorder="1" applyAlignment="1">
      <alignment vertical="center"/>
    </xf>
    <xf numFmtId="176" fontId="2" fillId="0" borderId="0" xfId="52" applyNumberFormat="1" applyFont="1" applyFill="1" applyBorder="1" applyAlignment="1">
      <alignment vertical="center"/>
    </xf>
    <xf numFmtId="176" fontId="2" fillId="0" borderId="25" xfId="52" applyNumberFormat="1" applyFont="1" applyFill="1" applyBorder="1" applyAlignment="1">
      <alignment vertical="center"/>
    </xf>
    <xf numFmtId="3" fontId="2" fillId="0" borderId="11" xfId="0" applyNumberFormat="1" applyFont="1" applyBorder="1" applyAlignment="1">
      <alignment horizontal="right" vertical="top" wrapText="1"/>
    </xf>
    <xf numFmtId="3" fontId="2" fillId="0" borderId="12" xfId="0" applyNumberFormat="1" applyFont="1" applyBorder="1" applyAlignment="1">
      <alignment horizontal="right" vertical="top" wrapText="1"/>
    </xf>
    <xf numFmtId="176" fontId="2" fillId="0" borderId="11" xfId="52" applyNumberFormat="1" applyFont="1" applyFill="1" applyBorder="1" applyAlignment="1">
      <alignment horizontal="center" vertical="center"/>
    </xf>
    <xf numFmtId="176" fontId="2" fillId="0" borderId="12" xfId="52" applyNumberFormat="1" applyFont="1" applyFill="1" applyBorder="1" applyAlignment="1">
      <alignment horizontal="center" vertical="center"/>
    </xf>
    <xf numFmtId="191" fontId="2" fillId="0" borderId="14" xfId="42" applyNumberFormat="1" applyFont="1" applyFill="1" applyBorder="1" applyAlignment="1">
      <alignment vertical="center"/>
    </xf>
    <xf numFmtId="186" fontId="2" fillId="0" borderId="14" xfId="42" applyNumberFormat="1" applyFont="1" applyFill="1" applyBorder="1" applyAlignment="1">
      <alignment horizontal="right" vertical="center"/>
    </xf>
    <xf numFmtId="187" fontId="2" fillId="0" borderId="14" xfId="42" applyNumberFormat="1" applyFont="1" applyFill="1" applyBorder="1" applyAlignment="1">
      <alignment vertical="center"/>
    </xf>
    <xf numFmtId="187" fontId="2" fillId="0" borderId="14" xfId="42" applyNumberFormat="1"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会計課送付版】080905 2320 ☆財務諸表19" xfId="63"/>
    <cellStyle name="標準_H17 附属明細書 詳細版" xfId="64"/>
    <cellStyle name="標準_H17 附属明細書 詳細版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88</xdr:row>
      <xdr:rowOff>9525</xdr:rowOff>
    </xdr:from>
    <xdr:to>
      <xdr:col>22</xdr:col>
      <xdr:colOff>171450</xdr:colOff>
      <xdr:row>92</xdr:row>
      <xdr:rowOff>161925</xdr:rowOff>
    </xdr:to>
    <xdr:sp>
      <xdr:nvSpPr>
        <xdr:cNvPr id="1" name="Text Box 1"/>
        <xdr:cNvSpPr txBox="1">
          <a:spLocks noChangeArrowheads="1"/>
        </xdr:cNvSpPr>
      </xdr:nvSpPr>
      <xdr:spPr>
        <a:xfrm>
          <a:off x="4229100" y="17545050"/>
          <a:ext cx="1924050" cy="857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連絡・問合せ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財務省国際局為替市場課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資金管理室特別会計第６係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Te</a:t>
          </a: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3581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4111</a:t>
          </a:r>
          <a:r>
            <a:rPr lang="en-US" cap="none" sz="1100" b="0" i="0" u="none" baseline="0">
              <a:solidFill>
                <a:srgbClr val="000000"/>
              </a:solidFill>
              <a:latin typeface="ＭＳ Ｐゴシック"/>
              <a:ea typeface="ＭＳ Ｐゴシック"/>
              <a:cs typeface="ＭＳ Ｐゴシック"/>
            </a:rPr>
            <a:t>　内線</a:t>
          </a:r>
          <a:r>
            <a:rPr lang="en-US" cap="none" sz="1100" b="0" i="0" u="none" baseline="0">
              <a:solidFill>
                <a:srgbClr val="000000"/>
              </a:solidFill>
              <a:latin typeface="ＭＳ Ｐゴシック"/>
              <a:ea typeface="ＭＳ Ｐゴシック"/>
              <a:cs typeface="ＭＳ Ｐゴシック"/>
            </a:rPr>
            <a:t>2844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98</xdr:row>
      <xdr:rowOff>9525</xdr:rowOff>
    </xdr:from>
    <xdr:to>
      <xdr:col>22</xdr:col>
      <xdr:colOff>171450</xdr:colOff>
      <xdr:row>102</xdr:row>
      <xdr:rowOff>161925</xdr:rowOff>
    </xdr:to>
    <xdr:sp>
      <xdr:nvSpPr>
        <xdr:cNvPr id="1" name="Text Box 1"/>
        <xdr:cNvSpPr txBox="1">
          <a:spLocks noChangeArrowheads="1"/>
        </xdr:cNvSpPr>
      </xdr:nvSpPr>
      <xdr:spPr>
        <a:xfrm>
          <a:off x="4229100" y="18983325"/>
          <a:ext cx="1924050" cy="857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連絡・問合せ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財務省国際局為替市場課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資金管理室特別会計係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Te</a:t>
          </a: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3581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4111</a:t>
          </a:r>
          <a:r>
            <a:rPr lang="en-US" cap="none" sz="1100" b="0" i="0" u="none" baseline="0">
              <a:solidFill>
                <a:srgbClr val="000000"/>
              </a:solidFill>
              <a:latin typeface="ＭＳ Ｐゴシック"/>
              <a:ea typeface="ＭＳ Ｐゴシック"/>
              <a:cs typeface="ＭＳ Ｐゴシック"/>
            </a:rPr>
            <a:t>　内線</a:t>
          </a:r>
          <a:r>
            <a:rPr lang="en-US" cap="none" sz="1100" b="0" i="0" u="none" baseline="0">
              <a:solidFill>
                <a:srgbClr val="000000"/>
              </a:solidFill>
              <a:latin typeface="ＭＳ Ｐゴシック"/>
              <a:ea typeface="ＭＳ Ｐゴシック"/>
              <a:cs typeface="ＭＳ Ｐゴシック"/>
            </a:rPr>
            <a:t>2844</a:t>
          </a:r>
        </a:p>
      </xdr:txBody>
    </xdr:sp>
    <xdr:clientData/>
  </xdr:twoCellAnchor>
  <xdr:twoCellAnchor>
    <xdr:from>
      <xdr:col>25</xdr:col>
      <xdr:colOff>76200</xdr:colOff>
      <xdr:row>2</xdr:row>
      <xdr:rowOff>409575</xdr:rowOff>
    </xdr:from>
    <xdr:to>
      <xdr:col>25</xdr:col>
      <xdr:colOff>400050</xdr:colOff>
      <xdr:row>6</xdr:row>
      <xdr:rowOff>95250</xdr:rowOff>
    </xdr:to>
    <xdr:sp>
      <xdr:nvSpPr>
        <xdr:cNvPr id="2" name="Line 2"/>
        <xdr:cNvSpPr>
          <a:spLocks/>
        </xdr:cNvSpPr>
      </xdr:nvSpPr>
      <xdr:spPr>
        <a:xfrm flipH="1">
          <a:off x="9010650" y="790575"/>
          <a:ext cx="323850" cy="5048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533400</xdr:colOff>
      <xdr:row>0</xdr:row>
      <xdr:rowOff>76200</xdr:rowOff>
    </xdr:from>
    <xdr:to>
      <xdr:col>26</xdr:col>
      <xdr:colOff>885825</xdr:colOff>
      <xdr:row>3</xdr:row>
      <xdr:rowOff>133350</xdr:rowOff>
    </xdr:to>
    <xdr:sp>
      <xdr:nvSpPr>
        <xdr:cNvPr id="3" name="Text Box 3"/>
        <xdr:cNvSpPr txBox="1">
          <a:spLocks noChangeArrowheads="1"/>
        </xdr:cNvSpPr>
      </xdr:nvSpPr>
      <xdr:spPr>
        <a:xfrm>
          <a:off x="7562850" y="76200"/>
          <a:ext cx="41624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　外貨建資産の内訳」を時価ベースで表示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（参照：「特別会計の財務書類」作成資料）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「外貨証券」のみ決算</a:t>
          </a:r>
          <a:r>
            <a:rPr lang="en-US" cap="none" sz="1200" b="0" i="0" u="none" baseline="0">
              <a:solidFill>
                <a:srgbClr val="000000"/>
              </a:solidFill>
              <a:latin typeface="ＭＳ Ｐゴシック"/>
              <a:ea typeface="ＭＳ Ｐゴシック"/>
              <a:cs typeface="ＭＳ Ｐゴシック"/>
            </a:rPr>
            <a:t>BS</a:t>
          </a:r>
          <a:r>
            <a:rPr lang="en-US" cap="none" sz="1200" b="0" i="0" u="none" baseline="0">
              <a:solidFill>
                <a:srgbClr val="000000"/>
              </a:solidFill>
              <a:latin typeface="ＭＳ Ｐゴシック"/>
              <a:ea typeface="ＭＳ Ｐゴシック"/>
              <a:cs typeface="ＭＳ Ｐゴシック"/>
            </a:rPr>
            <a:t>と異なる計数となる</a:t>
          </a:r>
        </a:p>
      </xdr:txBody>
    </xdr:sp>
    <xdr:clientData/>
  </xdr:twoCellAnchor>
  <xdr:twoCellAnchor>
    <xdr:from>
      <xdr:col>23</xdr:col>
      <xdr:colOff>171450</xdr:colOff>
      <xdr:row>4</xdr:row>
      <xdr:rowOff>161925</xdr:rowOff>
    </xdr:from>
    <xdr:to>
      <xdr:col>26</xdr:col>
      <xdr:colOff>247650</xdr:colOff>
      <xdr:row>20</xdr:row>
      <xdr:rowOff>180975</xdr:rowOff>
    </xdr:to>
    <xdr:sp>
      <xdr:nvSpPr>
        <xdr:cNvPr id="4" name="Oval 4"/>
        <xdr:cNvSpPr>
          <a:spLocks/>
        </xdr:cNvSpPr>
      </xdr:nvSpPr>
      <xdr:spPr>
        <a:xfrm>
          <a:off x="6391275" y="981075"/>
          <a:ext cx="4695825" cy="3190875"/>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581025</xdr:colOff>
      <xdr:row>73</xdr:row>
      <xdr:rowOff>0</xdr:rowOff>
    </xdr:from>
    <xdr:to>
      <xdr:col>26</xdr:col>
      <xdr:colOff>466725</xdr:colOff>
      <xdr:row>76</xdr:row>
      <xdr:rowOff>114300</xdr:rowOff>
    </xdr:to>
    <xdr:sp>
      <xdr:nvSpPr>
        <xdr:cNvPr id="5" name="Text Box 5"/>
        <xdr:cNvSpPr txBox="1">
          <a:spLocks noChangeArrowheads="1"/>
        </xdr:cNvSpPr>
      </xdr:nvSpPr>
      <xdr:spPr>
        <a:xfrm>
          <a:off x="7610475" y="13916025"/>
          <a:ext cx="36957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その他外貨建収入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SDR</a:t>
          </a:r>
          <a:r>
            <a:rPr lang="en-US" cap="none" sz="900" b="0" i="0" u="none" baseline="0">
              <a:solidFill>
                <a:srgbClr val="000000"/>
              </a:solidFill>
              <a:latin typeface="ＭＳ Ｐゴシック"/>
              <a:ea typeface="ＭＳ Ｐゴシック"/>
              <a:cs typeface="ＭＳ Ｐゴシック"/>
            </a:rPr>
            <a:t>建収入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外貨貸付金利子</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円貨貸付金利子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（雑入は加算せず）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96</xdr:row>
      <xdr:rowOff>9525</xdr:rowOff>
    </xdr:from>
    <xdr:to>
      <xdr:col>22</xdr:col>
      <xdr:colOff>171450</xdr:colOff>
      <xdr:row>100</xdr:row>
      <xdr:rowOff>161925</xdr:rowOff>
    </xdr:to>
    <xdr:sp>
      <xdr:nvSpPr>
        <xdr:cNvPr id="1" name="Text Box 1"/>
        <xdr:cNvSpPr txBox="1">
          <a:spLocks noChangeArrowheads="1"/>
        </xdr:cNvSpPr>
      </xdr:nvSpPr>
      <xdr:spPr>
        <a:xfrm>
          <a:off x="4229100" y="18592800"/>
          <a:ext cx="1924050" cy="857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連絡・問合せ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財務省国際局為替市場課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資金管理室特別会計係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Te</a:t>
          </a: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3581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4111</a:t>
          </a:r>
          <a:r>
            <a:rPr lang="en-US" cap="none" sz="1100" b="0" i="0" u="none" baseline="0">
              <a:solidFill>
                <a:srgbClr val="000000"/>
              </a:solidFill>
              <a:latin typeface="ＭＳ Ｐゴシック"/>
              <a:ea typeface="ＭＳ Ｐゴシック"/>
              <a:cs typeface="ＭＳ Ｐゴシック"/>
            </a:rPr>
            <a:t>　内線</a:t>
          </a:r>
          <a:r>
            <a:rPr lang="en-US" cap="none" sz="1100" b="0" i="0" u="none" baseline="0">
              <a:solidFill>
                <a:srgbClr val="000000"/>
              </a:solidFill>
              <a:latin typeface="ＭＳ Ｐゴシック"/>
              <a:ea typeface="ＭＳ Ｐゴシック"/>
              <a:cs typeface="ＭＳ Ｐゴシック"/>
            </a:rPr>
            <a:t>2844</a:t>
          </a:r>
        </a:p>
      </xdr:txBody>
    </xdr:sp>
    <xdr:clientData/>
  </xdr:twoCellAnchor>
  <xdr:twoCellAnchor>
    <xdr:from>
      <xdr:col>25</xdr:col>
      <xdr:colOff>76200</xdr:colOff>
      <xdr:row>2</xdr:row>
      <xdr:rowOff>409575</xdr:rowOff>
    </xdr:from>
    <xdr:to>
      <xdr:col>25</xdr:col>
      <xdr:colOff>400050</xdr:colOff>
      <xdr:row>6</xdr:row>
      <xdr:rowOff>95250</xdr:rowOff>
    </xdr:to>
    <xdr:sp>
      <xdr:nvSpPr>
        <xdr:cNvPr id="2" name="Line 2"/>
        <xdr:cNvSpPr>
          <a:spLocks/>
        </xdr:cNvSpPr>
      </xdr:nvSpPr>
      <xdr:spPr>
        <a:xfrm flipH="1">
          <a:off x="9096375" y="790575"/>
          <a:ext cx="323850" cy="5048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533400</xdr:colOff>
      <xdr:row>0</xdr:row>
      <xdr:rowOff>76200</xdr:rowOff>
    </xdr:from>
    <xdr:to>
      <xdr:col>26</xdr:col>
      <xdr:colOff>885825</xdr:colOff>
      <xdr:row>3</xdr:row>
      <xdr:rowOff>133350</xdr:rowOff>
    </xdr:to>
    <xdr:sp>
      <xdr:nvSpPr>
        <xdr:cNvPr id="3" name="Text Box 3"/>
        <xdr:cNvSpPr txBox="1">
          <a:spLocks noChangeArrowheads="1"/>
        </xdr:cNvSpPr>
      </xdr:nvSpPr>
      <xdr:spPr>
        <a:xfrm>
          <a:off x="7648575" y="76200"/>
          <a:ext cx="41624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　外貨建資産の内訳」を時価ベースで表示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（参照：「特別会計の財務書類」作成資料）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「外貨証券」のみ決算</a:t>
          </a:r>
          <a:r>
            <a:rPr lang="en-US" cap="none" sz="1200" b="0" i="0" u="none" baseline="0">
              <a:solidFill>
                <a:srgbClr val="000000"/>
              </a:solidFill>
              <a:latin typeface="ＭＳ Ｐゴシック"/>
              <a:ea typeface="ＭＳ Ｐゴシック"/>
              <a:cs typeface="ＭＳ Ｐゴシック"/>
            </a:rPr>
            <a:t>BS</a:t>
          </a:r>
          <a:r>
            <a:rPr lang="en-US" cap="none" sz="1200" b="0" i="0" u="none" baseline="0">
              <a:solidFill>
                <a:srgbClr val="000000"/>
              </a:solidFill>
              <a:latin typeface="ＭＳ Ｐゴシック"/>
              <a:ea typeface="ＭＳ Ｐゴシック"/>
              <a:cs typeface="ＭＳ Ｐゴシック"/>
            </a:rPr>
            <a:t>と異なる計数となる</a:t>
          </a:r>
        </a:p>
      </xdr:txBody>
    </xdr:sp>
    <xdr:clientData/>
  </xdr:twoCellAnchor>
  <xdr:twoCellAnchor>
    <xdr:from>
      <xdr:col>23</xdr:col>
      <xdr:colOff>171450</xdr:colOff>
      <xdr:row>4</xdr:row>
      <xdr:rowOff>161925</xdr:rowOff>
    </xdr:from>
    <xdr:to>
      <xdr:col>26</xdr:col>
      <xdr:colOff>247650</xdr:colOff>
      <xdr:row>20</xdr:row>
      <xdr:rowOff>180975</xdr:rowOff>
    </xdr:to>
    <xdr:sp>
      <xdr:nvSpPr>
        <xdr:cNvPr id="4" name="Oval 4"/>
        <xdr:cNvSpPr>
          <a:spLocks/>
        </xdr:cNvSpPr>
      </xdr:nvSpPr>
      <xdr:spPr>
        <a:xfrm>
          <a:off x="6391275" y="981075"/>
          <a:ext cx="4781550" cy="3190875"/>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581025</xdr:colOff>
      <xdr:row>71</xdr:row>
      <xdr:rowOff>0</xdr:rowOff>
    </xdr:from>
    <xdr:to>
      <xdr:col>26</xdr:col>
      <xdr:colOff>466725</xdr:colOff>
      <xdr:row>74</xdr:row>
      <xdr:rowOff>114300</xdr:rowOff>
    </xdr:to>
    <xdr:sp>
      <xdr:nvSpPr>
        <xdr:cNvPr id="5" name="Text Box 5"/>
        <xdr:cNvSpPr txBox="1">
          <a:spLocks noChangeArrowheads="1"/>
        </xdr:cNvSpPr>
      </xdr:nvSpPr>
      <xdr:spPr>
        <a:xfrm>
          <a:off x="7696200" y="13525500"/>
          <a:ext cx="36957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その他外貨建収入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SDR</a:t>
          </a:r>
          <a:r>
            <a:rPr lang="en-US" cap="none" sz="900" b="0" i="0" u="none" baseline="0">
              <a:solidFill>
                <a:srgbClr val="000000"/>
              </a:solidFill>
              <a:latin typeface="ＭＳ Ｐゴシック"/>
              <a:ea typeface="ＭＳ Ｐゴシック"/>
              <a:cs typeface="ＭＳ Ｐゴシック"/>
            </a:rPr>
            <a:t>建収入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外貨貸付金利子</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円貨貸付金利子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（雑入は加算せず）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AE106"/>
  <sheetViews>
    <sheetView tabSelected="1" view="pageBreakPreview" zoomScaleSheetLayoutView="100" workbookViewId="0" topLeftCell="A1">
      <selection activeCell="Y29" sqref="Y29"/>
    </sheetView>
  </sheetViews>
  <sheetFormatPr defaultColWidth="9.00390625" defaultRowHeight="14.25"/>
  <cols>
    <col min="1" max="1" width="3.625" style="1" customWidth="1"/>
    <col min="2" max="2" width="5.125" style="1" customWidth="1"/>
    <col min="3" max="5" width="4.625" style="1" customWidth="1"/>
    <col min="6" max="7" width="4.50390625" style="1" customWidth="1"/>
    <col min="8" max="23" width="3.125" style="1" customWidth="1"/>
    <col min="24" max="24" width="10.625" style="1" customWidth="1"/>
    <col min="25" max="25" width="18.875" style="2" bestFit="1" customWidth="1"/>
    <col min="26" max="26" width="21.125" style="2" bestFit="1" customWidth="1"/>
    <col min="27" max="27" width="20.50390625" style="2" customWidth="1"/>
    <col min="28" max="28" width="10.25390625" style="2" bestFit="1" customWidth="1"/>
    <col min="29" max="16384" width="9.00390625" style="1" customWidth="1"/>
  </cols>
  <sheetData>
    <row r="1" spans="8:13" ht="15" customHeight="1">
      <c r="H1" s="2"/>
      <c r="I1" s="2"/>
      <c r="J1" s="2"/>
      <c r="K1" s="2"/>
      <c r="L1" s="2"/>
      <c r="M1" s="2"/>
    </row>
    <row r="2" spans="8:13" ht="15" customHeight="1">
      <c r="H2" s="2"/>
      <c r="I2" s="2"/>
      <c r="J2" s="2"/>
      <c r="K2" s="2"/>
      <c r="L2" s="2"/>
      <c r="M2" s="2"/>
    </row>
    <row r="3" spans="1:23" ht="34.5" customHeight="1">
      <c r="A3" s="110">
        <v>1</v>
      </c>
      <c r="B3" s="111"/>
      <c r="C3" s="111"/>
      <c r="D3" s="111"/>
      <c r="E3" s="111"/>
      <c r="F3" s="111"/>
      <c r="G3" s="111"/>
      <c r="H3" s="111"/>
      <c r="I3" s="111"/>
      <c r="J3" s="111"/>
      <c r="K3" s="111"/>
      <c r="L3" s="111"/>
      <c r="M3" s="111"/>
      <c r="N3" s="111"/>
      <c r="O3" s="111"/>
      <c r="P3" s="111"/>
      <c r="Q3" s="111"/>
      <c r="R3" s="111"/>
      <c r="S3" s="111"/>
      <c r="T3" s="111"/>
      <c r="U3" s="111"/>
      <c r="V3" s="111"/>
      <c r="W3" s="111"/>
    </row>
    <row r="4" ht="15" customHeight="1"/>
    <row r="5" ht="15" customHeight="1">
      <c r="B5" s="1" t="s">
        <v>1</v>
      </c>
    </row>
    <row r="6" spans="19:21" ht="15" customHeight="1">
      <c r="S6" s="3" t="s">
        <v>2</v>
      </c>
      <c r="U6" s="3"/>
    </row>
    <row r="7" spans="2:29" ht="18.75" customHeight="1">
      <c r="B7" s="112"/>
      <c r="C7" s="113"/>
      <c r="D7" s="113"/>
      <c r="E7" s="113"/>
      <c r="F7" s="113"/>
      <c r="G7" s="113"/>
      <c r="H7" s="114" t="s">
        <v>102</v>
      </c>
      <c r="I7" s="115"/>
      <c r="J7" s="115"/>
      <c r="K7" s="115"/>
      <c r="L7" s="115"/>
      <c r="M7" s="116"/>
      <c r="N7" s="117" t="s">
        <v>3</v>
      </c>
      <c r="O7" s="117"/>
      <c r="P7" s="117"/>
      <c r="Q7" s="117"/>
      <c r="R7" s="117"/>
      <c r="S7" s="118"/>
      <c r="T7" s="4"/>
      <c r="U7" s="4"/>
      <c r="V7" s="4"/>
      <c r="W7" s="4"/>
      <c r="Y7" s="96"/>
      <c r="Z7" s="97"/>
      <c r="AA7" s="98"/>
      <c r="AB7" s="98"/>
      <c r="AC7" s="3"/>
    </row>
    <row r="8" spans="2:28" ht="15" customHeight="1">
      <c r="B8" s="119" t="s">
        <v>44</v>
      </c>
      <c r="C8" s="120"/>
      <c r="D8" s="120"/>
      <c r="E8" s="120"/>
      <c r="F8" s="120"/>
      <c r="G8" s="120"/>
      <c r="H8" s="121">
        <v>250048</v>
      </c>
      <c r="I8" s="122"/>
      <c r="J8" s="122"/>
      <c r="K8" s="122"/>
      <c r="L8" s="122"/>
      <c r="M8" s="123"/>
      <c r="N8" s="124">
        <v>-146351</v>
      </c>
      <c r="O8" s="124"/>
      <c r="P8" s="124"/>
      <c r="Q8" s="124"/>
      <c r="R8" s="124"/>
      <c r="S8" s="125"/>
      <c r="T8" s="4"/>
      <c r="U8" s="4"/>
      <c r="V8" s="4"/>
      <c r="W8" s="4"/>
      <c r="Y8" s="11"/>
      <c r="Z8" s="11"/>
      <c r="AA8" s="11"/>
      <c r="AB8" s="11"/>
    </row>
    <row r="9" spans="2:28" ht="15" customHeight="1">
      <c r="B9" s="119" t="s">
        <v>4</v>
      </c>
      <c r="C9" s="120"/>
      <c r="D9" s="120"/>
      <c r="E9" s="120"/>
      <c r="F9" s="120"/>
      <c r="G9" s="120"/>
      <c r="H9" s="121">
        <v>12186411</v>
      </c>
      <c r="I9" s="122"/>
      <c r="J9" s="122"/>
      <c r="K9" s="122"/>
      <c r="L9" s="122"/>
      <c r="M9" s="123"/>
      <c r="N9" s="124">
        <v>-194819</v>
      </c>
      <c r="O9" s="124"/>
      <c r="P9" s="124"/>
      <c r="Q9" s="124"/>
      <c r="R9" s="124"/>
      <c r="S9" s="125"/>
      <c r="T9" s="5"/>
      <c r="U9" s="5"/>
      <c r="V9" s="2"/>
      <c r="W9" s="2"/>
      <c r="Y9" s="99"/>
      <c r="Z9" s="99"/>
      <c r="AA9" s="11"/>
      <c r="AB9" s="11"/>
    </row>
    <row r="10" spans="2:28" ht="15" customHeight="1">
      <c r="B10" s="6"/>
      <c r="C10" s="7" t="s">
        <v>5</v>
      </c>
      <c r="D10" s="8"/>
      <c r="E10" s="8"/>
      <c r="F10" s="8"/>
      <c r="G10" s="8"/>
      <c r="H10" s="126">
        <v>7208772</v>
      </c>
      <c r="I10" s="127"/>
      <c r="J10" s="127"/>
      <c r="K10" s="127"/>
      <c r="L10" s="127"/>
      <c r="M10" s="128"/>
      <c r="N10" s="129">
        <v>-3686820</v>
      </c>
      <c r="O10" s="130"/>
      <c r="P10" s="130"/>
      <c r="Q10" s="130"/>
      <c r="R10" s="130"/>
      <c r="S10" s="131"/>
      <c r="T10" s="5"/>
      <c r="U10" s="5"/>
      <c r="V10" s="2"/>
      <c r="W10" s="2"/>
      <c r="Y10" s="11"/>
      <c r="Z10" s="11"/>
      <c r="AA10" s="11"/>
      <c r="AB10" s="11"/>
    </row>
    <row r="11" spans="2:28" ht="15" customHeight="1">
      <c r="B11" s="9"/>
      <c r="C11" s="7" t="s">
        <v>6</v>
      </c>
      <c r="D11" s="8"/>
      <c r="E11" s="8"/>
      <c r="F11" s="8"/>
      <c r="G11" s="8"/>
      <c r="H11" s="126">
        <v>4977639</v>
      </c>
      <c r="I11" s="127"/>
      <c r="J11" s="127"/>
      <c r="K11" s="127"/>
      <c r="L11" s="127"/>
      <c r="M11" s="128"/>
      <c r="N11" s="130">
        <v>3492001</v>
      </c>
      <c r="O11" s="130"/>
      <c r="P11" s="130"/>
      <c r="Q11" s="130"/>
      <c r="R11" s="130"/>
      <c r="S11" s="131"/>
      <c r="T11" s="2"/>
      <c r="V11" s="2"/>
      <c r="W11" s="2"/>
      <c r="Y11" s="11"/>
      <c r="Z11" s="11"/>
      <c r="AA11" s="11"/>
      <c r="AB11" s="11"/>
    </row>
    <row r="12" spans="2:28" ht="15" customHeight="1">
      <c r="B12" s="132" t="s">
        <v>7</v>
      </c>
      <c r="C12" s="133"/>
      <c r="D12" s="133"/>
      <c r="E12" s="133"/>
      <c r="F12" s="133"/>
      <c r="G12" s="133"/>
      <c r="H12" s="126">
        <v>4727257</v>
      </c>
      <c r="I12" s="127"/>
      <c r="J12" s="127"/>
      <c r="K12" s="127"/>
      <c r="L12" s="127"/>
      <c r="M12" s="128"/>
      <c r="N12" s="124">
        <v>-706971</v>
      </c>
      <c r="O12" s="124"/>
      <c r="P12" s="124"/>
      <c r="Q12" s="124"/>
      <c r="R12" s="124"/>
      <c r="S12" s="125"/>
      <c r="T12" s="2"/>
      <c r="V12" s="2"/>
      <c r="W12" s="2"/>
      <c r="Y12" s="11"/>
      <c r="Z12" s="11"/>
      <c r="AA12" s="11"/>
      <c r="AB12" s="11"/>
    </row>
    <row r="13" spans="2:28" ht="15" customHeight="1">
      <c r="B13" s="134" t="s">
        <v>8</v>
      </c>
      <c r="C13" s="135"/>
      <c r="D13" s="135"/>
      <c r="E13" s="135"/>
      <c r="F13" s="135"/>
      <c r="G13" s="135"/>
      <c r="H13" s="126">
        <v>190118</v>
      </c>
      <c r="I13" s="127"/>
      <c r="J13" s="127"/>
      <c r="K13" s="127"/>
      <c r="L13" s="127"/>
      <c r="M13" s="128"/>
      <c r="N13" s="124">
        <v>32746</v>
      </c>
      <c r="O13" s="124"/>
      <c r="P13" s="124"/>
      <c r="Q13" s="124"/>
      <c r="R13" s="124"/>
      <c r="S13" s="125"/>
      <c r="T13" s="2"/>
      <c r="V13" s="2"/>
      <c r="W13" s="2"/>
      <c r="Y13" s="11"/>
      <c r="Z13" s="11"/>
      <c r="AA13" s="11"/>
      <c r="AB13" s="11"/>
    </row>
    <row r="14" spans="2:28" ht="15" customHeight="1">
      <c r="B14" s="132" t="s">
        <v>9</v>
      </c>
      <c r="C14" s="133"/>
      <c r="D14" s="133"/>
      <c r="E14" s="133"/>
      <c r="F14" s="133"/>
      <c r="G14" s="133"/>
      <c r="H14" s="126">
        <v>124609019</v>
      </c>
      <c r="I14" s="127"/>
      <c r="J14" s="127"/>
      <c r="K14" s="127"/>
      <c r="L14" s="127"/>
      <c r="M14" s="128"/>
      <c r="N14" s="124">
        <v>7337300</v>
      </c>
      <c r="O14" s="124"/>
      <c r="P14" s="124"/>
      <c r="Q14" s="124"/>
      <c r="R14" s="124"/>
      <c r="S14" s="125"/>
      <c r="T14" s="2"/>
      <c r="V14" s="2"/>
      <c r="W14" s="2"/>
      <c r="Y14" s="100"/>
      <c r="Z14" s="100"/>
      <c r="AA14" s="11"/>
      <c r="AB14" s="11"/>
    </row>
    <row r="15" spans="2:28" ht="15" customHeight="1">
      <c r="B15" s="132" t="s">
        <v>49</v>
      </c>
      <c r="C15" s="133"/>
      <c r="D15" s="133"/>
      <c r="E15" s="133"/>
      <c r="F15" s="133"/>
      <c r="G15" s="133"/>
      <c r="H15" s="126">
        <v>147772</v>
      </c>
      <c r="I15" s="127"/>
      <c r="J15" s="127"/>
      <c r="K15" s="127"/>
      <c r="L15" s="127"/>
      <c r="M15" s="128"/>
      <c r="N15" s="124">
        <v>71088</v>
      </c>
      <c r="O15" s="124"/>
      <c r="P15" s="124"/>
      <c r="Q15" s="124"/>
      <c r="R15" s="124"/>
      <c r="S15" s="125"/>
      <c r="T15" s="2"/>
      <c r="V15" s="2"/>
      <c r="W15" s="2"/>
      <c r="Y15" s="100"/>
      <c r="Z15" s="100"/>
      <c r="AA15" s="11"/>
      <c r="AB15" s="11"/>
    </row>
    <row r="16" spans="2:28" ht="15" customHeight="1">
      <c r="B16" s="132" t="s">
        <v>10</v>
      </c>
      <c r="C16" s="133"/>
      <c r="D16" s="133"/>
      <c r="E16" s="133"/>
      <c r="F16" s="133"/>
      <c r="G16" s="133"/>
      <c r="H16" s="126">
        <v>2086192</v>
      </c>
      <c r="I16" s="127"/>
      <c r="J16" s="127"/>
      <c r="K16" s="127"/>
      <c r="L16" s="127"/>
      <c r="M16" s="128"/>
      <c r="N16" s="124">
        <v>-8958</v>
      </c>
      <c r="O16" s="124"/>
      <c r="P16" s="124"/>
      <c r="Q16" s="124"/>
      <c r="R16" s="124"/>
      <c r="S16" s="125"/>
      <c r="T16" s="2"/>
      <c r="V16" s="2"/>
      <c r="W16" s="2"/>
      <c r="Y16" s="11"/>
      <c r="Z16" s="11"/>
      <c r="AA16" s="11"/>
      <c r="AB16" s="11"/>
    </row>
    <row r="17" spans="2:28" ht="15" customHeight="1">
      <c r="B17" s="136" t="s">
        <v>11</v>
      </c>
      <c r="C17" s="137"/>
      <c r="D17" s="137"/>
      <c r="E17" s="137"/>
      <c r="F17" s="137"/>
      <c r="G17" s="137"/>
      <c r="H17" s="126">
        <v>144196819</v>
      </c>
      <c r="I17" s="127"/>
      <c r="J17" s="127"/>
      <c r="K17" s="127"/>
      <c r="L17" s="127"/>
      <c r="M17" s="128"/>
      <c r="N17" s="138">
        <v>6384035</v>
      </c>
      <c r="O17" s="138"/>
      <c r="P17" s="138"/>
      <c r="Q17" s="138"/>
      <c r="R17" s="138"/>
      <c r="S17" s="138"/>
      <c r="T17" s="2"/>
      <c r="V17" s="2"/>
      <c r="W17" s="2"/>
      <c r="Y17" s="99"/>
      <c r="Z17" s="99"/>
      <c r="AA17" s="11"/>
      <c r="AB17" s="11"/>
    </row>
    <row r="18" spans="2:28" ht="7.5" customHeight="1">
      <c r="B18" s="10"/>
      <c r="C18" s="10"/>
      <c r="D18" s="10"/>
      <c r="E18" s="10"/>
      <c r="F18" s="10"/>
      <c r="G18" s="10"/>
      <c r="H18" s="11"/>
      <c r="I18" s="11"/>
      <c r="J18" s="11"/>
      <c r="K18" s="11"/>
      <c r="L18" s="11"/>
      <c r="M18" s="11"/>
      <c r="N18" s="12"/>
      <c r="O18" s="12"/>
      <c r="P18" s="12"/>
      <c r="Q18" s="12"/>
      <c r="R18" s="12"/>
      <c r="S18" s="12"/>
      <c r="T18" s="2"/>
      <c r="V18" s="2"/>
      <c r="W18" s="2"/>
      <c r="Y18" s="11"/>
      <c r="Z18" s="11"/>
      <c r="AA18" s="11"/>
      <c r="AB18" s="11"/>
    </row>
    <row r="19" spans="2:23" ht="28.5" customHeight="1">
      <c r="B19" s="13" t="s">
        <v>60</v>
      </c>
      <c r="C19" s="139" t="s">
        <v>101</v>
      </c>
      <c r="D19" s="140"/>
      <c r="E19" s="140"/>
      <c r="F19" s="140"/>
      <c r="G19" s="140"/>
      <c r="H19" s="140"/>
      <c r="I19" s="140"/>
      <c r="J19" s="140"/>
      <c r="K19" s="140"/>
      <c r="L19" s="140"/>
      <c r="M19" s="140"/>
      <c r="N19" s="140"/>
      <c r="O19" s="140"/>
      <c r="P19" s="140"/>
      <c r="Q19" s="140"/>
      <c r="R19" s="140"/>
      <c r="S19" s="140"/>
      <c r="T19" s="140"/>
      <c r="U19" s="140"/>
      <c r="V19" s="140"/>
      <c r="W19" s="140"/>
    </row>
    <row r="20" spans="8:23" ht="15" customHeight="1">
      <c r="H20" s="14"/>
      <c r="I20" s="14"/>
      <c r="J20" s="14"/>
      <c r="K20" s="14"/>
      <c r="L20" s="14"/>
      <c r="M20" s="14"/>
      <c r="N20" s="14"/>
      <c r="O20" s="14"/>
      <c r="P20" s="14"/>
      <c r="Q20" s="14"/>
      <c r="R20" s="14"/>
      <c r="S20" s="14"/>
      <c r="T20" s="14"/>
      <c r="U20" s="14"/>
      <c r="V20" s="14"/>
      <c r="W20" s="14"/>
    </row>
    <row r="21" spans="2:23" ht="15" customHeight="1">
      <c r="B21" s="92" t="s">
        <v>96</v>
      </c>
      <c r="H21" s="62"/>
      <c r="I21" s="14"/>
      <c r="J21" s="14"/>
      <c r="K21" s="14"/>
      <c r="L21" s="14"/>
      <c r="M21" s="14"/>
      <c r="N21" s="14"/>
      <c r="O21" s="14"/>
      <c r="P21" s="14"/>
      <c r="Q21" s="14"/>
      <c r="R21" s="14"/>
      <c r="S21" s="14"/>
      <c r="T21" s="14"/>
      <c r="U21" s="14"/>
      <c r="V21" s="14"/>
      <c r="W21" s="14"/>
    </row>
    <row r="22" spans="2:23" ht="15" customHeight="1">
      <c r="B22" s="15"/>
      <c r="C22" s="1" t="s">
        <v>97</v>
      </c>
      <c r="H22" s="62"/>
      <c r="I22" s="14"/>
      <c r="J22" s="14"/>
      <c r="K22" s="14"/>
      <c r="L22" s="14"/>
      <c r="M22" s="14"/>
      <c r="N22" s="14"/>
      <c r="O22" s="14"/>
      <c r="P22" s="14"/>
      <c r="Q22" s="14"/>
      <c r="R22" s="14"/>
      <c r="S22" s="14"/>
      <c r="T22" s="14"/>
      <c r="U22" s="14"/>
      <c r="V22" s="14"/>
      <c r="W22" s="14"/>
    </row>
    <row r="23" spans="8:23" ht="15" customHeight="1">
      <c r="H23" s="14"/>
      <c r="I23" s="14"/>
      <c r="J23" s="14"/>
      <c r="K23" s="14"/>
      <c r="L23" s="14"/>
      <c r="M23" s="14"/>
      <c r="N23" s="14"/>
      <c r="O23" s="14"/>
      <c r="P23" s="14"/>
      <c r="T23" s="14"/>
      <c r="W23" s="16" t="s">
        <v>12</v>
      </c>
    </row>
    <row r="24" spans="3:24" ht="18.75" customHeight="1">
      <c r="C24" s="112" t="s">
        <v>13</v>
      </c>
      <c r="D24" s="113"/>
      <c r="E24" s="113"/>
      <c r="F24" s="113"/>
      <c r="G24" s="141"/>
      <c r="H24" s="142">
        <f>+A3</f>
        <v>1</v>
      </c>
      <c r="I24" s="143"/>
      <c r="J24" s="143"/>
      <c r="K24" s="143"/>
      <c r="L24" s="143"/>
      <c r="M24" s="143"/>
      <c r="N24" s="144"/>
      <c r="O24" s="145" t="s">
        <v>14</v>
      </c>
      <c r="P24" s="146"/>
      <c r="Q24" s="146"/>
      <c r="R24" s="146"/>
      <c r="S24" s="146"/>
      <c r="T24" s="146"/>
      <c r="U24" s="146"/>
      <c r="V24" s="146"/>
      <c r="W24" s="147"/>
      <c r="X24" s="3"/>
    </row>
    <row r="25" spans="3:28" ht="15" customHeight="1">
      <c r="C25" s="148" t="s">
        <v>15</v>
      </c>
      <c r="D25" s="149"/>
      <c r="E25" s="149"/>
      <c r="F25" s="149"/>
      <c r="G25" s="150"/>
      <c r="H25" s="151">
        <v>20042250</v>
      </c>
      <c r="I25" s="152"/>
      <c r="J25" s="152"/>
      <c r="K25" s="152"/>
      <c r="L25" s="153">
        <v>0.161</v>
      </c>
      <c r="M25" s="153"/>
      <c r="N25" s="154"/>
      <c r="O25" s="129">
        <v>3617204</v>
      </c>
      <c r="P25" s="130"/>
      <c r="Q25" s="130"/>
      <c r="R25" s="130"/>
      <c r="S25" s="130"/>
      <c r="T25" s="155">
        <v>0.02099999999999999</v>
      </c>
      <c r="U25" s="155"/>
      <c r="V25" s="155"/>
      <c r="W25" s="302"/>
      <c r="X25" s="101"/>
      <c r="Y25" s="11"/>
      <c r="Z25" s="11"/>
      <c r="AA25" s="11"/>
      <c r="AB25" s="11"/>
    </row>
    <row r="26" spans="3:28" ht="15" customHeight="1">
      <c r="C26" s="148" t="s">
        <v>16</v>
      </c>
      <c r="D26" s="149"/>
      <c r="E26" s="149"/>
      <c r="F26" s="149"/>
      <c r="G26" s="150"/>
      <c r="H26" s="151">
        <v>52447842</v>
      </c>
      <c r="I26" s="152"/>
      <c r="J26" s="152"/>
      <c r="K26" s="152"/>
      <c r="L26" s="153">
        <v>0.421</v>
      </c>
      <c r="M26" s="153"/>
      <c r="N26" s="154"/>
      <c r="O26" s="129">
        <v>1404610</v>
      </c>
      <c r="P26" s="130"/>
      <c r="Q26" s="130"/>
      <c r="R26" s="130"/>
      <c r="S26" s="130"/>
      <c r="T26" s="155">
        <v>-0.014000000000000012</v>
      </c>
      <c r="U26" s="155"/>
      <c r="V26" s="155"/>
      <c r="W26" s="302"/>
      <c r="X26" s="101"/>
      <c r="Y26" s="11"/>
      <c r="Z26" s="11"/>
      <c r="AA26" s="11"/>
      <c r="AB26" s="11"/>
    </row>
    <row r="27" spans="3:28" ht="15" customHeight="1">
      <c r="C27" s="148" t="s">
        <v>17</v>
      </c>
      <c r="D27" s="149"/>
      <c r="E27" s="149"/>
      <c r="F27" s="149"/>
      <c r="G27" s="150"/>
      <c r="H27" s="151">
        <v>52118926</v>
      </c>
      <c r="I27" s="152"/>
      <c r="J27" s="152"/>
      <c r="K27" s="152"/>
      <c r="L27" s="153">
        <v>0.418</v>
      </c>
      <c r="M27" s="153"/>
      <c r="N27" s="154"/>
      <c r="O27" s="129">
        <v>2315486</v>
      </c>
      <c r="P27" s="130"/>
      <c r="Q27" s="130"/>
      <c r="R27" s="130"/>
      <c r="S27" s="130"/>
      <c r="T27" s="155">
        <v>-0.007</v>
      </c>
      <c r="U27" s="155"/>
      <c r="V27" s="155"/>
      <c r="W27" s="302"/>
      <c r="X27" s="101"/>
      <c r="Y27" s="11"/>
      <c r="Z27" s="11"/>
      <c r="AA27" s="11"/>
      <c r="AB27" s="11"/>
    </row>
    <row r="28" spans="3:28" ht="15" customHeight="1">
      <c r="C28" s="156" t="s">
        <v>11</v>
      </c>
      <c r="D28" s="157"/>
      <c r="E28" s="157"/>
      <c r="F28" s="157"/>
      <c r="G28" s="158"/>
      <c r="H28" s="159">
        <v>124609019</v>
      </c>
      <c r="I28" s="160"/>
      <c r="J28" s="160"/>
      <c r="K28" s="160"/>
      <c r="L28" s="161">
        <v>1</v>
      </c>
      <c r="M28" s="161"/>
      <c r="N28" s="162"/>
      <c r="O28" s="129">
        <v>7337300</v>
      </c>
      <c r="P28" s="130"/>
      <c r="Q28" s="130"/>
      <c r="R28" s="130"/>
      <c r="S28" s="130"/>
      <c r="T28" s="163" t="s">
        <v>18</v>
      </c>
      <c r="U28" s="163"/>
      <c r="V28" s="163"/>
      <c r="W28" s="303"/>
      <c r="X28" s="101"/>
      <c r="Y28" s="99"/>
      <c r="Z28" s="99"/>
      <c r="AA28" s="11"/>
      <c r="AB28" s="11"/>
    </row>
    <row r="29" spans="8:28" ht="15" customHeight="1">
      <c r="H29" s="14"/>
      <c r="I29" s="14"/>
      <c r="J29" s="14"/>
      <c r="K29" s="14"/>
      <c r="L29" s="14"/>
      <c r="M29" s="14"/>
      <c r="N29" s="14"/>
      <c r="O29" s="14"/>
      <c r="P29" s="14"/>
      <c r="Q29" s="14"/>
      <c r="R29" s="14"/>
      <c r="S29" s="14"/>
      <c r="T29" s="14"/>
      <c r="U29" s="14"/>
      <c r="V29" s="14"/>
      <c r="W29" s="14"/>
      <c r="X29" s="102"/>
      <c r="Y29" s="11"/>
      <c r="Z29" s="103"/>
      <c r="AA29" s="11"/>
      <c r="AB29" s="11"/>
    </row>
    <row r="30" spans="2:28" ht="15" customHeight="1">
      <c r="B30" s="18"/>
      <c r="C30" s="1" t="s">
        <v>98</v>
      </c>
      <c r="H30" s="14"/>
      <c r="I30" s="14"/>
      <c r="J30" s="14"/>
      <c r="K30" s="14"/>
      <c r="L30" s="14"/>
      <c r="M30" s="14"/>
      <c r="N30" s="14"/>
      <c r="O30" s="14"/>
      <c r="P30" s="14"/>
      <c r="Q30" s="14"/>
      <c r="R30" s="14"/>
      <c r="S30" s="14"/>
      <c r="T30" s="14"/>
      <c r="U30" s="14"/>
      <c r="V30" s="14"/>
      <c r="W30" s="14"/>
      <c r="X30" s="102"/>
      <c r="Y30" s="11"/>
      <c r="Z30" s="103"/>
      <c r="AA30" s="11"/>
      <c r="AB30" s="11"/>
    </row>
    <row r="31" spans="8:28" ht="15" customHeight="1">
      <c r="H31" s="14"/>
      <c r="I31" s="14"/>
      <c r="J31" s="14"/>
      <c r="K31" s="14"/>
      <c r="L31" s="14"/>
      <c r="M31" s="14"/>
      <c r="N31" s="14"/>
      <c r="O31" s="14"/>
      <c r="P31" s="14"/>
      <c r="S31" s="14"/>
      <c r="T31" s="14"/>
      <c r="W31" s="16" t="s">
        <v>12</v>
      </c>
      <c r="X31" s="102"/>
      <c r="Y31" s="11"/>
      <c r="Z31" s="103"/>
      <c r="AA31" s="11"/>
      <c r="AB31" s="11"/>
    </row>
    <row r="32" spans="3:28" ht="15" customHeight="1">
      <c r="C32" s="164" t="s">
        <v>0</v>
      </c>
      <c r="D32" s="164"/>
      <c r="E32" s="164"/>
      <c r="F32" s="164"/>
      <c r="G32" s="164"/>
      <c r="H32" s="165">
        <f>+H24</f>
        <v>1</v>
      </c>
      <c r="I32" s="165"/>
      <c r="J32" s="165"/>
      <c r="K32" s="165"/>
      <c r="L32" s="165"/>
      <c r="M32" s="165"/>
      <c r="N32" s="165"/>
      <c r="O32" s="145" t="s">
        <v>19</v>
      </c>
      <c r="P32" s="146"/>
      <c r="Q32" s="146"/>
      <c r="R32" s="146"/>
      <c r="S32" s="146"/>
      <c r="T32" s="146"/>
      <c r="U32" s="146"/>
      <c r="V32" s="146"/>
      <c r="W32" s="147"/>
      <c r="X32" s="102"/>
      <c r="Y32" s="11"/>
      <c r="Z32" s="11"/>
      <c r="AA32" s="11"/>
      <c r="AB32" s="11"/>
    </row>
    <row r="33" spans="3:28" ht="15" customHeight="1">
      <c r="C33" s="166" t="s">
        <v>20</v>
      </c>
      <c r="D33" s="166"/>
      <c r="E33" s="166"/>
      <c r="F33" s="166"/>
      <c r="G33" s="166"/>
      <c r="H33" s="167">
        <v>92845893</v>
      </c>
      <c r="I33" s="167"/>
      <c r="J33" s="167"/>
      <c r="K33" s="151"/>
      <c r="L33" s="154">
        <v>0.745</v>
      </c>
      <c r="M33" s="168"/>
      <c r="N33" s="168"/>
      <c r="O33" s="129">
        <v>6254711</v>
      </c>
      <c r="P33" s="130"/>
      <c r="Q33" s="130"/>
      <c r="R33" s="130"/>
      <c r="S33" s="130"/>
      <c r="T33" s="169">
        <v>0.007</v>
      </c>
      <c r="U33" s="169"/>
      <c r="V33" s="169"/>
      <c r="W33" s="304"/>
      <c r="X33" s="101"/>
      <c r="Y33" s="11"/>
      <c r="Z33" s="11"/>
      <c r="AA33" s="11"/>
      <c r="AB33" s="11"/>
    </row>
    <row r="34" spans="3:28" ht="15" customHeight="1">
      <c r="C34" s="166" t="s">
        <v>21</v>
      </c>
      <c r="D34" s="166"/>
      <c r="E34" s="166"/>
      <c r="F34" s="166"/>
      <c r="G34" s="166"/>
      <c r="H34" s="167">
        <v>31763125</v>
      </c>
      <c r="I34" s="167"/>
      <c r="J34" s="167"/>
      <c r="K34" s="151"/>
      <c r="L34" s="154">
        <v>0.255</v>
      </c>
      <c r="M34" s="168"/>
      <c r="N34" s="168"/>
      <c r="O34" s="129">
        <v>1082589</v>
      </c>
      <c r="P34" s="130"/>
      <c r="Q34" s="130"/>
      <c r="R34" s="130"/>
      <c r="S34" s="130"/>
      <c r="T34" s="169">
        <v>-0.007</v>
      </c>
      <c r="U34" s="169"/>
      <c r="V34" s="169"/>
      <c r="W34" s="304"/>
      <c r="X34" s="101"/>
      <c r="Y34" s="11"/>
      <c r="Z34" s="11"/>
      <c r="AA34" s="11"/>
      <c r="AB34" s="11"/>
    </row>
    <row r="35" spans="3:28" ht="15" customHeight="1">
      <c r="C35" s="164" t="s">
        <v>11</v>
      </c>
      <c r="D35" s="164"/>
      <c r="E35" s="164"/>
      <c r="F35" s="164"/>
      <c r="G35" s="164"/>
      <c r="H35" s="167">
        <v>124609019</v>
      </c>
      <c r="I35" s="167"/>
      <c r="J35" s="167"/>
      <c r="K35" s="151"/>
      <c r="L35" s="170">
        <v>1</v>
      </c>
      <c r="M35" s="171"/>
      <c r="N35" s="171"/>
      <c r="O35" s="129">
        <v>7337300</v>
      </c>
      <c r="P35" s="130"/>
      <c r="Q35" s="130"/>
      <c r="R35" s="130"/>
      <c r="S35" s="130"/>
      <c r="T35" s="172" t="s">
        <v>18</v>
      </c>
      <c r="U35" s="172"/>
      <c r="V35" s="172"/>
      <c r="W35" s="305"/>
      <c r="X35" s="101"/>
      <c r="Y35" s="99"/>
      <c r="Z35" s="99"/>
      <c r="AA35" s="11"/>
      <c r="AB35" s="11"/>
    </row>
    <row r="36" spans="8:23" ht="15" customHeight="1">
      <c r="H36" s="14"/>
      <c r="I36" s="14"/>
      <c r="J36" s="14"/>
      <c r="K36" s="14"/>
      <c r="L36" s="14"/>
      <c r="M36" s="14"/>
      <c r="N36" s="14"/>
      <c r="O36" s="14"/>
      <c r="P36" s="14"/>
      <c r="Q36" s="14"/>
      <c r="R36" s="14"/>
      <c r="S36" s="14"/>
      <c r="T36" s="14"/>
      <c r="U36" s="14"/>
      <c r="V36" s="14"/>
      <c r="W36" s="14"/>
    </row>
    <row r="37" spans="2:27" ht="15" customHeight="1">
      <c r="B37" s="92" t="s">
        <v>99</v>
      </c>
      <c r="C37" s="93"/>
      <c r="D37" s="95"/>
      <c r="E37" s="95"/>
      <c r="F37" s="95"/>
      <c r="G37" s="95"/>
      <c r="H37" s="95"/>
      <c r="I37" s="95"/>
      <c r="J37" s="95"/>
      <c r="K37" s="95"/>
      <c r="L37" s="95"/>
      <c r="M37" s="95"/>
      <c r="N37" s="95"/>
      <c r="O37" s="95"/>
      <c r="P37" s="95"/>
      <c r="Q37" s="95"/>
      <c r="R37" s="95"/>
      <c r="S37" s="95"/>
      <c r="T37" s="95"/>
      <c r="U37" s="95"/>
      <c r="V37" s="95"/>
      <c r="W37" s="95"/>
      <c r="Y37" s="41"/>
      <c r="Z37" s="41"/>
      <c r="AA37" s="42"/>
    </row>
    <row r="38" spans="2:27" ht="15" customHeight="1">
      <c r="B38" s="92"/>
      <c r="C38" s="173" t="s">
        <v>103</v>
      </c>
      <c r="D38" s="174"/>
      <c r="E38" s="174"/>
      <c r="F38" s="174"/>
      <c r="G38" s="174"/>
      <c r="H38" s="174"/>
      <c r="I38" s="174"/>
      <c r="J38" s="174"/>
      <c r="K38" s="174"/>
      <c r="L38" s="174"/>
      <c r="M38" s="174"/>
      <c r="N38" s="174"/>
      <c r="O38" s="174"/>
      <c r="P38" s="174"/>
      <c r="Q38" s="174"/>
      <c r="R38" s="174"/>
      <c r="S38" s="174"/>
      <c r="T38" s="174"/>
      <c r="U38" s="174"/>
      <c r="V38" s="174"/>
      <c r="W38" s="174"/>
      <c r="Y38" s="41"/>
      <c r="Z38" s="41"/>
      <c r="AA38" s="42"/>
    </row>
    <row r="39" spans="2:27" ht="15" customHeight="1">
      <c r="B39" s="92"/>
      <c r="C39" s="174"/>
      <c r="D39" s="174"/>
      <c r="E39" s="174"/>
      <c r="F39" s="174"/>
      <c r="G39" s="174"/>
      <c r="H39" s="174"/>
      <c r="I39" s="174"/>
      <c r="J39" s="174"/>
      <c r="K39" s="174"/>
      <c r="L39" s="174"/>
      <c r="M39" s="174"/>
      <c r="N39" s="174"/>
      <c r="O39" s="174"/>
      <c r="P39" s="174"/>
      <c r="Q39" s="174"/>
      <c r="R39" s="174"/>
      <c r="S39" s="174"/>
      <c r="T39" s="174"/>
      <c r="U39" s="174"/>
      <c r="V39" s="174"/>
      <c r="W39" s="174"/>
      <c r="Y39" s="41"/>
      <c r="Z39" s="41"/>
      <c r="AA39" s="42"/>
    </row>
    <row r="40" spans="2:27" ht="15" customHeight="1">
      <c r="B40" s="92"/>
      <c r="C40" s="174"/>
      <c r="D40" s="174"/>
      <c r="E40" s="174"/>
      <c r="F40" s="174"/>
      <c r="G40" s="174"/>
      <c r="H40" s="174"/>
      <c r="I40" s="174"/>
      <c r="J40" s="174"/>
      <c r="K40" s="174"/>
      <c r="L40" s="174"/>
      <c r="M40" s="174"/>
      <c r="N40" s="174"/>
      <c r="O40" s="174"/>
      <c r="P40" s="174"/>
      <c r="Q40" s="174"/>
      <c r="R40" s="174"/>
      <c r="S40" s="174"/>
      <c r="T40" s="174"/>
      <c r="U40" s="174"/>
      <c r="V40" s="174"/>
      <c r="W40" s="174"/>
      <c r="Y40" s="41"/>
      <c r="Z40" s="41"/>
      <c r="AA40" s="42"/>
    </row>
    <row r="41" spans="2:27" ht="15" customHeight="1">
      <c r="B41" s="92"/>
      <c r="C41" s="174"/>
      <c r="D41" s="174"/>
      <c r="E41" s="174"/>
      <c r="F41" s="174"/>
      <c r="G41" s="174"/>
      <c r="H41" s="174"/>
      <c r="I41" s="174"/>
      <c r="J41" s="174"/>
      <c r="K41" s="174"/>
      <c r="L41" s="174"/>
      <c r="M41" s="174"/>
      <c r="N41" s="174"/>
      <c r="O41" s="174"/>
      <c r="P41" s="174"/>
      <c r="Q41" s="174"/>
      <c r="R41" s="174"/>
      <c r="S41" s="174"/>
      <c r="T41" s="174"/>
      <c r="U41" s="174"/>
      <c r="V41" s="174"/>
      <c r="W41" s="174"/>
      <c r="Y41" s="41"/>
      <c r="Z41" s="41"/>
      <c r="AA41" s="42"/>
    </row>
    <row r="42" spans="2:27" ht="15" customHeight="1">
      <c r="B42" s="92"/>
      <c r="C42" s="174"/>
      <c r="D42" s="174"/>
      <c r="E42" s="174"/>
      <c r="F42" s="174"/>
      <c r="G42" s="174"/>
      <c r="H42" s="174"/>
      <c r="I42" s="174"/>
      <c r="J42" s="174"/>
      <c r="K42" s="174"/>
      <c r="L42" s="174"/>
      <c r="M42" s="174"/>
      <c r="N42" s="174"/>
      <c r="O42" s="174"/>
      <c r="P42" s="174"/>
      <c r="Q42" s="174"/>
      <c r="R42" s="174"/>
      <c r="S42" s="174"/>
      <c r="T42" s="174"/>
      <c r="U42" s="174"/>
      <c r="V42" s="174"/>
      <c r="W42" s="174"/>
      <c r="Y42" s="41"/>
      <c r="Z42" s="41"/>
      <c r="AA42" s="42"/>
    </row>
    <row r="43" spans="2:27" ht="15" customHeight="1">
      <c r="B43" s="92" t="s">
        <v>100</v>
      </c>
      <c r="C43" s="93"/>
      <c r="D43" s="95"/>
      <c r="E43" s="95"/>
      <c r="F43" s="95"/>
      <c r="G43" s="95"/>
      <c r="H43" s="95"/>
      <c r="I43" s="95"/>
      <c r="J43" s="95"/>
      <c r="K43" s="95"/>
      <c r="L43" s="95"/>
      <c r="M43" s="95"/>
      <c r="N43" s="95"/>
      <c r="O43" s="95"/>
      <c r="P43" s="95"/>
      <c r="Q43" s="95"/>
      <c r="R43" s="95"/>
      <c r="S43" s="95"/>
      <c r="T43" s="95"/>
      <c r="U43" s="95"/>
      <c r="V43" s="95"/>
      <c r="W43" s="95"/>
      <c r="Y43" s="41"/>
      <c r="Z43" s="41"/>
      <c r="AA43" s="42"/>
    </row>
    <row r="44" spans="2:27" ht="15.75" customHeight="1">
      <c r="B44" s="94"/>
      <c r="C44" s="175" t="s">
        <v>104</v>
      </c>
      <c r="D44" s="175"/>
      <c r="E44" s="175"/>
      <c r="F44" s="175"/>
      <c r="G44" s="175"/>
      <c r="H44" s="175"/>
      <c r="I44" s="175"/>
      <c r="J44" s="175"/>
      <c r="K44" s="175"/>
      <c r="L44" s="175"/>
      <c r="M44" s="175"/>
      <c r="N44" s="175"/>
      <c r="O44" s="175"/>
      <c r="P44" s="175"/>
      <c r="Q44" s="175"/>
      <c r="R44" s="175"/>
      <c r="S44" s="175"/>
      <c r="T44" s="175"/>
      <c r="U44" s="175"/>
      <c r="V44" s="175"/>
      <c r="W44" s="175"/>
      <c r="Y44" s="41"/>
      <c r="Z44" s="41"/>
      <c r="AA44" s="42"/>
    </row>
    <row r="45" spans="1:28" s="33" customFormat="1" ht="15" customHeight="1">
      <c r="A45" s="1"/>
      <c r="B45" s="94"/>
      <c r="C45" s="175"/>
      <c r="D45" s="175"/>
      <c r="E45" s="175"/>
      <c r="F45" s="175"/>
      <c r="G45" s="175"/>
      <c r="H45" s="175"/>
      <c r="I45" s="175"/>
      <c r="J45" s="175"/>
      <c r="K45" s="175"/>
      <c r="L45" s="175"/>
      <c r="M45" s="175"/>
      <c r="N45" s="175"/>
      <c r="O45" s="175"/>
      <c r="P45" s="175"/>
      <c r="Q45" s="175"/>
      <c r="R45" s="175"/>
      <c r="S45" s="175"/>
      <c r="T45" s="175"/>
      <c r="U45" s="175"/>
      <c r="V45" s="175"/>
      <c r="W45" s="175"/>
      <c r="Y45" s="44"/>
      <c r="Z45" s="44"/>
      <c r="AA45" s="11"/>
      <c r="AB45" s="11"/>
    </row>
    <row r="46" spans="1:28" s="33" customFormat="1" ht="15" customHeight="1">
      <c r="A46" s="1"/>
      <c r="B46" s="26"/>
      <c r="C46" s="46"/>
      <c r="D46" s="38"/>
      <c r="E46" s="38"/>
      <c r="F46" s="38"/>
      <c r="G46" s="38"/>
      <c r="H46" s="38"/>
      <c r="I46" s="38"/>
      <c r="J46" s="38"/>
      <c r="K46" s="38"/>
      <c r="L46" s="38"/>
      <c r="M46" s="38"/>
      <c r="N46" s="38"/>
      <c r="O46" s="38"/>
      <c r="P46" s="38"/>
      <c r="Q46" s="38"/>
      <c r="R46" s="38"/>
      <c r="S46" s="38"/>
      <c r="T46" s="38"/>
      <c r="U46" s="38"/>
      <c r="V46" s="38"/>
      <c r="W46" s="38"/>
      <c r="Y46" s="34"/>
      <c r="Z46" s="34"/>
      <c r="AA46" s="2"/>
      <c r="AB46" s="2"/>
    </row>
    <row r="47" spans="8:23" ht="15" customHeight="1">
      <c r="H47" s="14"/>
      <c r="I47" s="14"/>
      <c r="J47" s="14"/>
      <c r="K47" s="14"/>
      <c r="L47" s="14"/>
      <c r="M47" s="14"/>
      <c r="N47" s="14"/>
      <c r="O47" s="14"/>
      <c r="P47" s="14"/>
      <c r="Q47" s="14"/>
      <c r="R47" s="14"/>
      <c r="S47" s="14"/>
      <c r="T47" s="14"/>
      <c r="U47" s="14"/>
      <c r="V47" s="14"/>
      <c r="W47" s="14"/>
    </row>
    <row r="48" spans="8:23" ht="15" customHeight="1">
      <c r="H48" s="14"/>
      <c r="I48" s="14"/>
      <c r="J48" s="14"/>
      <c r="K48" s="14"/>
      <c r="L48" s="14"/>
      <c r="M48" s="14"/>
      <c r="N48" s="14"/>
      <c r="O48" s="14"/>
      <c r="P48" s="14"/>
      <c r="Q48" s="14"/>
      <c r="R48" s="14"/>
      <c r="S48" s="14"/>
      <c r="T48" s="14"/>
      <c r="U48" s="14"/>
      <c r="V48" s="14"/>
      <c r="W48" s="14"/>
    </row>
    <row r="49" spans="8:23" ht="15" customHeight="1">
      <c r="H49" s="14"/>
      <c r="I49" s="14"/>
      <c r="J49" s="14"/>
      <c r="K49" s="14"/>
      <c r="L49" s="14"/>
      <c r="M49" s="14"/>
      <c r="N49" s="14"/>
      <c r="O49" s="14"/>
      <c r="P49" s="14"/>
      <c r="Q49" s="14"/>
      <c r="R49" s="14"/>
      <c r="S49" s="14"/>
      <c r="T49" s="14"/>
      <c r="U49" s="14"/>
      <c r="V49" s="14"/>
      <c r="W49" s="14"/>
    </row>
    <row r="50" spans="2:28" s="33" customFormat="1" ht="15" customHeight="1">
      <c r="B50" s="19" t="s">
        <v>22</v>
      </c>
      <c r="C50" s="19"/>
      <c r="D50" s="19"/>
      <c r="E50" s="19"/>
      <c r="F50" s="19"/>
      <c r="G50" s="19"/>
      <c r="H50" s="19"/>
      <c r="I50" s="19"/>
      <c r="J50" s="19"/>
      <c r="K50" s="19"/>
      <c r="L50" s="19"/>
      <c r="M50" s="19"/>
      <c r="N50" s="1"/>
      <c r="O50" s="1"/>
      <c r="P50" s="1"/>
      <c r="Q50" s="1"/>
      <c r="S50" s="20"/>
      <c r="T50" s="1"/>
      <c r="U50" s="1"/>
      <c r="Y50" s="44"/>
      <c r="Z50" s="103"/>
      <c r="AA50" s="11"/>
      <c r="AB50" s="11"/>
    </row>
    <row r="51" spans="2:28" s="33" customFormat="1" ht="15" customHeight="1">
      <c r="B51" s="19"/>
      <c r="C51" s="19"/>
      <c r="D51" s="19"/>
      <c r="E51" s="19"/>
      <c r="F51" s="19"/>
      <c r="G51" s="19"/>
      <c r="H51" s="19"/>
      <c r="I51" s="19"/>
      <c r="J51" s="19"/>
      <c r="K51" s="19"/>
      <c r="L51" s="19"/>
      <c r="M51" s="19"/>
      <c r="N51" s="1"/>
      <c r="O51" s="1"/>
      <c r="P51" s="1"/>
      <c r="Q51" s="1"/>
      <c r="S51" s="20" t="s">
        <v>23</v>
      </c>
      <c r="T51" s="1"/>
      <c r="U51" s="1"/>
      <c r="Y51" s="44"/>
      <c r="Z51" s="103"/>
      <c r="AA51" s="11"/>
      <c r="AB51" s="11"/>
    </row>
    <row r="52" spans="2:28" s="35" customFormat="1" ht="18.75" customHeight="1">
      <c r="B52" s="21"/>
      <c r="C52" s="22"/>
      <c r="D52" s="22"/>
      <c r="E52" s="22"/>
      <c r="F52" s="22"/>
      <c r="G52" s="23"/>
      <c r="H52" s="176">
        <f>+H32</f>
        <v>1</v>
      </c>
      <c r="I52" s="177"/>
      <c r="J52" s="177"/>
      <c r="K52" s="177"/>
      <c r="L52" s="177"/>
      <c r="M52" s="178"/>
      <c r="N52" s="179" t="s">
        <v>24</v>
      </c>
      <c r="O52" s="117"/>
      <c r="P52" s="117"/>
      <c r="Q52" s="117"/>
      <c r="R52" s="117"/>
      <c r="S52" s="118"/>
      <c r="T52" s="4"/>
      <c r="U52" s="4"/>
      <c r="V52" s="4"/>
      <c r="W52" s="4"/>
      <c r="Y52" s="104"/>
      <c r="Z52" s="104"/>
      <c r="AA52" s="11"/>
      <c r="AB52" s="11"/>
    </row>
    <row r="53" spans="2:28" s="35" customFormat="1" ht="15" customHeight="1">
      <c r="B53" s="180" t="s">
        <v>25</v>
      </c>
      <c r="C53" s="181"/>
      <c r="D53" s="181"/>
      <c r="E53" s="181"/>
      <c r="F53" s="181"/>
      <c r="G53" s="181"/>
      <c r="H53" s="182">
        <v>43785</v>
      </c>
      <c r="I53" s="183"/>
      <c r="J53" s="183"/>
      <c r="K53" s="183"/>
      <c r="L53" s="183"/>
      <c r="M53" s="184"/>
      <c r="N53" s="185">
        <v>12689</v>
      </c>
      <c r="O53" s="186"/>
      <c r="P53" s="186"/>
      <c r="Q53" s="186"/>
      <c r="R53" s="186"/>
      <c r="S53" s="187"/>
      <c r="T53" s="19"/>
      <c r="U53" s="19"/>
      <c r="V53" s="19"/>
      <c r="W53" s="19"/>
      <c r="Y53" s="105"/>
      <c r="Z53" s="105"/>
      <c r="AA53" s="11"/>
      <c r="AB53" s="11"/>
    </row>
    <row r="54" spans="1:28" s="33" customFormat="1" ht="15" customHeight="1">
      <c r="A54" s="1"/>
      <c r="B54" s="24"/>
      <c r="C54" s="7" t="s">
        <v>26</v>
      </c>
      <c r="D54" s="17"/>
      <c r="E54" s="17"/>
      <c r="F54" s="17"/>
      <c r="G54" s="17"/>
      <c r="H54" s="126">
        <v>9158</v>
      </c>
      <c r="I54" s="127"/>
      <c r="J54" s="127"/>
      <c r="K54" s="127"/>
      <c r="L54" s="127"/>
      <c r="M54" s="128"/>
      <c r="N54" s="188">
        <v>9060</v>
      </c>
      <c r="O54" s="189"/>
      <c r="P54" s="189"/>
      <c r="Q54" s="189"/>
      <c r="R54" s="189"/>
      <c r="S54" s="190"/>
      <c r="T54" s="2"/>
      <c r="U54" s="2"/>
      <c r="V54" s="2"/>
      <c r="W54" s="2"/>
      <c r="Y54" s="44"/>
      <c r="Z54" s="44"/>
      <c r="AA54" s="11"/>
      <c r="AB54" s="11"/>
    </row>
    <row r="55" spans="1:28" s="33" customFormat="1" ht="15" customHeight="1">
      <c r="A55" s="1"/>
      <c r="B55" s="25"/>
      <c r="C55" s="7" t="s">
        <v>27</v>
      </c>
      <c r="D55" s="17"/>
      <c r="E55" s="17"/>
      <c r="F55" s="17"/>
      <c r="G55" s="17"/>
      <c r="H55" s="126">
        <v>34626</v>
      </c>
      <c r="I55" s="127"/>
      <c r="J55" s="127"/>
      <c r="K55" s="127"/>
      <c r="L55" s="127"/>
      <c r="M55" s="128"/>
      <c r="N55" s="191">
        <v>3629</v>
      </c>
      <c r="O55" s="192"/>
      <c r="P55" s="192"/>
      <c r="Q55" s="192"/>
      <c r="R55" s="192"/>
      <c r="S55" s="193"/>
      <c r="T55" s="2"/>
      <c r="U55" s="2"/>
      <c r="V55" s="2"/>
      <c r="W55" s="2"/>
      <c r="Y55" s="44"/>
      <c r="Z55" s="44"/>
      <c r="AA55" s="11"/>
      <c r="AB55" s="11"/>
    </row>
    <row r="56" spans="1:28" s="33" customFormat="1" ht="15" customHeight="1">
      <c r="A56" s="1"/>
      <c r="B56" s="119" t="s">
        <v>28</v>
      </c>
      <c r="C56" s="120"/>
      <c r="D56" s="120"/>
      <c r="E56" s="120"/>
      <c r="F56" s="120"/>
      <c r="G56" s="120"/>
      <c r="H56" s="121">
        <v>2618447</v>
      </c>
      <c r="I56" s="122"/>
      <c r="J56" s="122"/>
      <c r="K56" s="122"/>
      <c r="L56" s="122"/>
      <c r="M56" s="123"/>
      <c r="N56" s="185">
        <v>287011</v>
      </c>
      <c r="O56" s="186"/>
      <c r="P56" s="186"/>
      <c r="Q56" s="186"/>
      <c r="R56" s="186"/>
      <c r="S56" s="187"/>
      <c r="T56" s="2"/>
      <c r="U56" s="2"/>
      <c r="V56" s="2"/>
      <c r="W56" s="2"/>
      <c r="Y56" s="106"/>
      <c r="Z56" s="106"/>
      <c r="AA56" s="11"/>
      <c r="AB56" s="11"/>
    </row>
    <row r="57" spans="1:28" s="33" customFormat="1" ht="15" customHeight="1">
      <c r="A57" s="1"/>
      <c r="B57" s="24"/>
      <c r="C57" s="7" t="s">
        <v>29</v>
      </c>
      <c r="D57" s="17"/>
      <c r="E57" s="17"/>
      <c r="F57" s="17"/>
      <c r="G57" s="17"/>
      <c r="H57" s="126">
        <v>2361358</v>
      </c>
      <c r="I57" s="127"/>
      <c r="J57" s="127"/>
      <c r="K57" s="127"/>
      <c r="L57" s="127"/>
      <c r="M57" s="128"/>
      <c r="N57" s="191">
        <v>193893</v>
      </c>
      <c r="O57" s="192"/>
      <c r="P57" s="192"/>
      <c r="Q57" s="192"/>
      <c r="R57" s="192"/>
      <c r="S57" s="193"/>
      <c r="T57" s="2"/>
      <c r="U57" s="2"/>
      <c r="V57" s="2"/>
      <c r="W57" s="2"/>
      <c r="Y57" s="44"/>
      <c r="Z57" s="44"/>
      <c r="AA57" s="11"/>
      <c r="AB57" s="11"/>
    </row>
    <row r="58" spans="1:28" s="33" customFormat="1" ht="15" customHeight="1">
      <c r="A58" s="1"/>
      <c r="B58" s="24"/>
      <c r="C58" s="7" t="s">
        <v>30</v>
      </c>
      <c r="D58" s="17"/>
      <c r="E58" s="17"/>
      <c r="F58" s="17"/>
      <c r="G58" s="17"/>
      <c r="H58" s="126">
        <v>242306</v>
      </c>
      <c r="I58" s="127"/>
      <c r="J58" s="127"/>
      <c r="K58" s="127"/>
      <c r="L58" s="127"/>
      <c r="M58" s="128"/>
      <c r="N58" s="191">
        <v>103905</v>
      </c>
      <c r="O58" s="192"/>
      <c r="P58" s="192"/>
      <c r="Q58" s="192"/>
      <c r="R58" s="192"/>
      <c r="S58" s="193"/>
      <c r="T58" s="2"/>
      <c r="U58" s="2"/>
      <c r="V58" s="2"/>
      <c r="W58" s="2"/>
      <c r="Y58" s="44"/>
      <c r="Z58" s="44"/>
      <c r="AA58" s="11"/>
      <c r="AB58" s="11"/>
    </row>
    <row r="59" spans="1:28" s="33" customFormat="1" ht="15" customHeight="1">
      <c r="A59" s="1"/>
      <c r="B59" s="25"/>
      <c r="C59" s="7" t="s">
        <v>31</v>
      </c>
      <c r="D59" s="17"/>
      <c r="E59" s="17"/>
      <c r="F59" s="17"/>
      <c r="G59" s="17"/>
      <c r="H59" s="126">
        <v>14782</v>
      </c>
      <c r="I59" s="127"/>
      <c r="J59" s="127"/>
      <c r="K59" s="127"/>
      <c r="L59" s="127"/>
      <c r="M59" s="128"/>
      <c r="N59" s="191">
        <v>-10788</v>
      </c>
      <c r="O59" s="192"/>
      <c r="P59" s="192"/>
      <c r="Q59" s="192"/>
      <c r="R59" s="192"/>
      <c r="S59" s="193"/>
      <c r="T59" s="2"/>
      <c r="U59" s="2"/>
      <c r="V59" s="2"/>
      <c r="W59" s="2"/>
      <c r="Y59" s="44"/>
      <c r="Z59" s="44"/>
      <c r="AA59" s="11"/>
      <c r="AB59" s="11"/>
    </row>
    <row r="60" spans="1:28" s="33" customFormat="1" ht="15" customHeight="1">
      <c r="A60" s="1"/>
      <c r="B60" s="132" t="s">
        <v>32</v>
      </c>
      <c r="C60" s="133"/>
      <c r="D60" s="133"/>
      <c r="E60" s="133"/>
      <c r="F60" s="133"/>
      <c r="G60" s="133"/>
      <c r="H60" s="126">
        <v>146885</v>
      </c>
      <c r="I60" s="127"/>
      <c r="J60" s="127"/>
      <c r="K60" s="127"/>
      <c r="L60" s="127"/>
      <c r="M60" s="128"/>
      <c r="N60" s="185">
        <v>-2288</v>
      </c>
      <c r="O60" s="186"/>
      <c r="P60" s="186"/>
      <c r="Q60" s="186"/>
      <c r="R60" s="186"/>
      <c r="S60" s="187"/>
      <c r="T60" s="2"/>
      <c r="U60" s="2"/>
      <c r="V60" s="2"/>
      <c r="W60" s="2"/>
      <c r="Y60" s="107"/>
      <c r="Z60" s="107"/>
      <c r="AA60" s="11"/>
      <c r="AB60" s="11"/>
    </row>
    <row r="61" spans="1:28" s="33" customFormat="1" ht="15" customHeight="1">
      <c r="A61" s="1"/>
      <c r="B61" s="132" t="s">
        <v>33</v>
      </c>
      <c r="C61" s="133"/>
      <c r="D61" s="133"/>
      <c r="E61" s="133"/>
      <c r="F61" s="133"/>
      <c r="G61" s="133"/>
      <c r="H61" s="126">
        <v>2809118</v>
      </c>
      <c r="I61" s="127"/>
      <c r="J61" s="127"/>
      <c r="K61" s="127"/>
      <c r="L61" s="127"/>
      <c r="M61" s="128"/>
      <c r="N61" s="185">
        <v>297412</v>
      </c>
      <c r="O61" s="186"/>
      <c r="P61" s="186"/>
      <c r="Q61" s="186"/>
      <c r="R61" s="186"/>
      <c r="S61" s="187"/>
      <c r="T61" s="2"/>
      <c r="U61" s="2"/>
      <c r="V61" s="2"/>
      <c r="W61" s="2"/>
      <c r="Y61" s="106"/>
      <c r="Z61" s="106"/>
      <c r="AA61" s="11"/>
      <c r="AB61" s="11"/>
    </row>
    <row r="62" spans="1:28" s="33" customFormat="1" ht="15" customHeight="1">
      <c r="A62" s="1"/>
      <c r="B62" s="136" t="s">
        <v>34</v>
      </c>
      <c r="C62" s="137"/>
      <c r="D62" s="137"/>
      <c r="E62" s="137"/>
      <c r="F62" s="137"/>
      <c r="G62" s="137"/>
      <c r="H62" s="203">
        <v>155545</v>
      </c>
      <c r="I62" s="204"/>
      <c r="J62" s="204"/>
      <c r="K62" s="204"/>
      <c r="L62" s="204"/>
      <c r="M62" s="205"/>
      <c r="N62" s="206">
        <v>74125</v>
      </c>
      <c r="O62" s="206"/>
      <c r="P62" s="206"/>
      <c r="Q62" s="206"/>
      <c r="R62" s="206"/>
      <c r="S62" s="206"/>
      <c r="T62" s="2"/>
      <c r="U62" s="2"/>
      <c r="V62" s="2"/>
      <c r="W62" s="2"/>
      <c r="Y62" s="44"/>
      <c r="Z62" s="44"/>
      <c r="AA62" s="11"/>
      <c r="AB62" s="11"/>
    </row>
    <row r="63" spans="1:28" s="33" customFormat="1" ht="15" customHeight="1">
      <c r="A63" s="1"/>
      <c r="B63" s="10"/>
      <c r="C63" s="10"/>
      <c r="D63" s="10"/>
      <c r="E63" s="10"/>
      <c r="F63" s="10"/>
      <c r="G63" s="10"/>
      <c r="H63" s="11"/>
      <c r="I63" s="11"/>
      <c r="J63" s="11"/>
      <c r="K63" s="11"/>
      <c r="L63" s="11"/>
      <c r="M63" s="11"/>
      <c r="N63" s="43"/>
      <c r="O63" s="43"/>
      <c r="P63" s="43"/>
      <c r="Q63" s="43"/>
      <c r="R63" s="43"/>
      <c r="S63" s="43"/>
      <c r="T63" s="2"/>
      <c r="U63" s="2"/>
      <c r="V63" s="2"/>
      <c r="W63" s="2"/>
      <c r="Y63" s="44"/>
      <c r="Z63" s="44"/>
      <c r="AA63" s="11"/>
      <c r="AB63" s="11"/>
    </row>
    <row r="64" spans="1:28" s="33" customFormat="1" ht="15" customHeight="1">
      <c r="A64" s="1"/>
      <c r="B64" s="26"/>
      <c r="C64" s="27"/>
      <c r="D64" s="27"/>
      <c r="E64" s="27"/>
      <c r="F64" s="27"/>
      <c r="G64" s="27"/>
      <c r="H64" s="11"/>
      <c r="I64" s="11"/>
      <c r="J64" s="11"/>
      <c r="K64" s="11"/>
      <c r="L64" s="11"/>
      <c r="M64" s="11"/>
      <c r="N64" s="11"/>
      <c r="O64" s="11"/>
      <c r="P64" s="11"/>
      <c r="Q64" s="11"/>
      <c r="R64" s="11"/>
      <c r="S64" s="11"/>
      <c r="T64" s="11"/>
      <c r="U64" s="11"/>
      <c r="V64" s="11"/>
      <c r="W64" s="11"/>
      <c r="Y64" s="34"/>
      <c r="Z64" s="34"/>
      <c r="AA64" s="2"/>
      <c r="AB64" s="2"/>
    </row>
    <row r="65" spans="1:28" s="33" customFormat="1" ht="15" customHeight="1">
      <c r="A65" s="1"/>
      <c r="B65" s="26" t="s">
        <v>35</v>
      </c>
      <c r="C65" s="27"/>
      <c r="D65" s="27"/>
      <c r="E65" s="27"/>
      <c r="F65" s="27"/>
      <c r="G65" s="27"/>
      <c r="H65" s="11"/>
      <c r="I65" s="11"/>
      <c r="J65" s="11"/>
      <c r="K65" s="11"/>
      <c r="L65" s="11"/>
      <c r="M65" s="11"/>
      <c r="N65" s="11"/>
      <c r="O65" s="11"/>
      <c r="P65" s="11"/>
      <c r="Q65" s="11"/>
      <c r="R65" s="11"/>
      <c r="S65" s="11"/>
      <c r="T65" s="1"/>
      <c r="U65" s="1"/>
      <c r="V65" s="11"/>
      <c r="W65" s="11"/>
      <c r="Y65" s="34"/>
      <c r="Z65" s="34"/>
      <c r="AA65" s="2"/>
      <c r="AB65" s="2"/>
    </row>
    <row r="66" spans="1:28" s="33" customFormat="1" ht="15" customHeight="1">
      <c r="A66" s="1"/>
      <c r="B66" s="26"/>
      <c r="C66" s="27"/>
      <c r="D66" s="27"/>
      <c r="E66" s="27"/>
      <c r="F66" s="27"/>
      <c r="G66" s="27"/>
      <c r="H66" s="11"/>
      <c r="I66" s="11"/>
      <c r="J66" s="11"/>
      <c r="K66" s="11"/>
      <c r="L66" s="11"/>
      <c r="M66" s="11"/>
      <c r="N66" s="11"/>
      <c r="O66" s="11"/>
      <c r="P66" s="11"/>
      <c r="Q66" s="11"/>
      <c r="R66" s="11"/>
      <c r="S66" s="20" t="s">
        <v>23</v>
      </c>
      <c r="T66" s="1"/>
      <c r="U66" s="1"/>
      <c r="V66" s="11"/>
      <c r="W66" s="11"/>
      <c r="Y66" s="34"/>
      <c r="Z66" s="34"/>
      <c r="AA66" s="2"/>
      <c r="AB66" s="2"/>
    </row>
    <row r="67" spans="2:28" s="35" customFormat="1" ht="18.75" customHeight="1">
      <c r="B67" s="30"/>
      <c r="C67" s="17"/>
      <c r="D67" s="17"/>
      <c r="E67" s="29"/>
      <c r="F67" s="29"/>
      <c r="G67" s="29"/>
      <c r="H67" s="176">
        <f>+H52</f>
        <v>1</v>
      </c>
      <c r="I67" s="177"/>
      <c r="J67" s="177"/>
      <c r="K67" s="177"/>
      <c r="L67" s="177"/>
      <c r="M67" s="178"/>
      <c r="N67" s="179" t="s">
        <v>24</v>
      </c>
      <c r="O67" s="117"/>
      <c r="P67" s="117"/>
      <c r="Q67" s="117"/>
      <c r="R67" s="117"/>
      <c r="S67" s="118"/>
      <c r="T67" s="4"/>
      <c r="U67" s="4"/>
      <c r="V67" s="4"/>
      <c r="W67" s="4"/>
      <c r="Y67" s="36"/>
      <c r="Z67" s="36"/>
      <c r="AA67" s="2"/>
      <c r="AB67" s="2"/>
    </row>
    <row r="68" spans="1:28" s="33" customFormat="1" ht="15" customHeight="1">
      <c r="A68" s="1"/>
      <c r="B68" s="207" t="s">
        <v>36</v>
      </c>
      <c r="C68" s="208"/>
      <c r="D68" s="208"/>
      <c r="E68" s="208"/>
      <c r="F68" s="209" t="s">
        <v>46</v>
      </c>
      <c r="G68" s="210"/>
      <c r="H68" s="211">
        <v>2497529</v>
      </c>
      <c r="I68" s="212"/>
      <c r="J68" s="212"/>
      <c r="K68" s="212"/>
      <c r="L68" s="212"/>
      <c r="M68" s="213"/>
      <c r="N68" s="194">
        <v>216516</v>
      </c>
      <c r="O68" s="195"/>
      <c r="P68" s="195"/>
      <c r="Q68" s="195"/>
      <c r="R68" s="195"/>
      <c r="S68" s="196"/>
      <c r="T68" s="2"/>
      <c r="U68" s="2"/>
      <c r="V68" s="2"/>
      <c r="W68" s="2"/>
      <c r="Y68" s="106"/>
      <c r="Z68" s="106"/>
      <c r="AA68" s="11"/>
      <c r="AB68" s="11"/>
    </row>
    <row r="69" spans="2:28" ht="15" customHeight="1">
      <c r="B69" s="207" t="s">
        <v>37</v>
      </c>
      <c r="C69" s="208"/>
      <c r="D69" s="208"/>
      <c r="E69" s="208"/>
      <c r="F69" s="209" t="s">
        <v>47</v>
      </c>
      <c r="G69" s="210"/>
      <c r="H69" s="126">
        <v>119907070</v>
      </c>
      <c r="I69" s="127"/>
      <c r="J69" s="127"/>
      <c r="K69" s="127"/>
      <c r="L69" s="127"/>
      <c r="M69" s="128"/>
      <c r="N69" s="138">
        <v>2152004</v>
      </c>
      <c r="O69" s="138"/>
      <c r="P69" s="138"/>
      <c r="Q69" s="138"/>
      <c r="R69" s="138"/>
      <c r="S69" s="138"/>
      <c r="T69" s="2"/>
      <c r="U69" s="2"/>
      <c r="V69" s="2"/>
      <c r="W69" s="2"/>
      <c r="Y69" s="11"/>
      <c r="Z69" s="11"/>
      <c r="AA69" s="11"/>
      <c r="AB69" s="11"/>
    </row>
    <row r="70" spans="2:28" ht="15" customHeight="1">
      <c r="B70" s="132" t="s">
        <v>38</v>
      </c>
      <c r="C70" s="133"/>
      <c r="D70" s="133"/>
      <c r="E70" s="133"/>
      <c r="F70" s="209" t="s">
        <v>48</v>
      </c>
      <c r="G70" s="210"/>
      <c r="H70" s="197">
        <v>0.0208</v>
      </c>
      <c r="I70" s="198"/>
      <c r="J70" s="198"/>
      <c r="K70" s="198"/>
      <c r="L70" s="198"/>
      <c r="M70" s="199"/>
      <c r="N70" s="200">
        <v>0.0014999999999999979</v>
      </c>
      <c r="O70" s="201"/>
      <c r="P70" s="201"/>
      <c r="Q70" s="201"/>
      <c r="R70" s="201"/>
      <c r="S70" s="202"/>
      <c r="T70" s="28"/>
      <c r="U70" s="28"/>
      <c r="V70" s="28"/>
      <c r="W70" s="28"/>
      <c r="Y70" s="108"/>
      <c r="Z70" s="108"/>
      <c r="AA70" s="109"/>
      <c r="AB70" s="11"/>
    </row>
    <row r="71" spans="1:28" s="33" customFormat="1" ht="7.5" customHeight="1">
      <c r="A71" s="1"/>
      <c r="B71" s="26"/>
      <c r="C71" s="27"/>
      <c r="D71" s="27"/>
      <c r="E71" s="27"/>
      <c r="F71" s="27"/>
      <c r="G71" s="27"/>
      <c r="H71" s="11"/>
      <c r="I71" s="11"/>
      <c r="J71" s="11"/>
      <c r="K71" s="11"/>
      <c r="L71" s="11"/>
      <c r="M71" s="11"/>
      <c r="N71" s="11"/>
      <c r="O71" s="11"/>
      <c r="P71" s="11"/>
      <c r="Q71" s="11"/>
      <c r="R71" s="11"/>
      <c r="S71" s="11"/>
      <c r="T71" s="11"/>
      <c r="U71" s="11"/>
      <c r="V71" s="11"/>
      <c r="W71" s="11"/>
      <c r="Y71" s="44"/>
      <c r="Z71" s="44"/>
      <c r="AA71" s="44"/>
      <c r="AB71" s="44"/>
    </row>
    <row r="72" spans="2:28" ht="28.5" customHeight="1">
      <c r="B72" s="13" t="s">
        <v>39</v>
      </c>
      <c r="C72" s="214" t="s">
        <v>45</v>
      </c>
      <c r="D72" s="215"/>
      <c r="E72" s="215"/>
      <c r="F72" s="215"/>
      <c r="G72" s="215"/>
      <c r="H72" s="215"/>
      <c r="I72" s="215"/>
      <c r="J72" s="215"/>
      <c r="K72" s="215"/>
      <c r="L72" s="215"/>
      <c r="M72" s="215"/>
      <c r="N72" s="215"/>
      <c r="O72" s="215"/>
      <c r="P72" s="215"/>
      <c r="Q72" s="215"/>
      <c r="R72" s="215"/>
      <c r="S72" s="215"/>
      <c r="T72" s="215"/>
      <c r="U72" s="215"/>
      <c r="V72" s="215"/>
      <c r="W72" s="215"/>
      <c r="Y72" s="99"/>
      <c r="Z72" s="99"/>
      <c r="AA72" s="11"/>
      <c r="AB72" s="11"/>
    </row>
    <row r="73" spans="2:28" ht="28.5" customHeight="1">
      <c r="B73" s="13" t="s">
        <v>40</v>
      </c>
      <c r="C73" s="214" t="s">
        <v>41</v>
      </c>
      <c r="D73" s="215"/>
      <c r="E73" s="215"/>
      <c r="F73" s="215"/>
      <c r="G73" s="215"/>
      <c r="H73" s="215"/>
      <c r="I73" s="215"/>
      <c r="J73" s="215"/>
      <c r="K73" s="215"/>
      <c r="L73" s="215"/>
      <c r="M73" s="215"/>
      <c r="N73" s="215"/>
      <c r="O73" s="215"/>
      <c r="P73" s="215"/>
      <c r="Q73" s="215"/>
      <c r="R73" s="215"/>
      <c r="S73" s="215"/>
      <c r="T73" s="215"/>
      <c r="U73" s="215"/>
      <c r="V73" s="215"/>
      <c r="W73" s="215"/>
      <c r="Y73" s="11"/>
      <c r="Z73" s="11"/>
      <c r="AA73" s="11"/>
      <c r="AB73" s="11"/>
    </row>
    <row r="74" spans="2:28" ht="28.5" customHeight="1">
      <c r="B74" s="13" t="s">
        <v>42</v>
      </c>
      <c r="C74" s="214" t="s">
        <v>43</v>
      </c>
      <c r="D74" s="215"/>
      <c r="E74" s="215"/>
      <c r="F74" s="215"/>
      <c r="G74" s="215"/>
      <c r="H74" s="215"/>
      <c r="I74" s="215"/>
      <c r="J74" s="215"/>
      <c r="K74" s="215"/>
      <c r="L74" s="215"/>
      <c r="M74" s="215"/>
      <c r="N74" s="215"/>
      <c r="O74" s="215"/>
      <c r="P74" s="215"/>
      <c r="Q74" s="215"/>
      <c r="R74" s="215"/>
      <c r="S74" s="215"/>
      <c r="T74" s="215"/>
      <c r="U74" s="215"/>
      <c r="V74" s="215"/>
      <c r="W74" s="215"/>
      <c r="Y74" s="41"/>
      <c r="Z74" s="41"/>
      <c r="AA74" s="42"/>
      <c r="AB74" s="11"/>
    </row>
    <row r="75" spans="2:27" ht="15" customHeight="1">
      <c r="B75" s="13"/>
      <c r="C75" s="38"/>
      <c r="D75" s="40"/>
      <c r="E75" s="40"/>
      <c r="F75" s="40"/>
      <c r="G75" s="40"/>
      <c r="H75" s="40"/>
      <c r="I75" s="40"/>
      <c r="J75" s="40"/>
      <c r="K75" s="40"/>
      <c r="L75" s="40"/>
      <c r="M75" s="40"/>
      <c r="N75" s="40"/>
      <c r="O75" s="40"/>
      <c r="P75" s="40"/>
      <c r="Q75" s="40"/>
      <c r="R75" s="40"/>
      <c r="S75" s="40"/>
      <c r="T75" s="40"/>
      <c r="U75" s="40"/>
      <c r="V75" s="40"/>
      <c r="W75" s="40"/>
      <c r="Y75" s="41"/>
      <c r="Z75" s="41"/>
      <c r="AA75" s="42"/>
    </row>
    <row r="76" spans="2:27" ht="15" customHeight="1">
      <c r="B76" s="13"/>
      <c r="C76" s="38"/>
      <c r="D76" s="40"/>
      <c r="E76" s="40"/>
      <c r="F76" s="40"/>
      <c r="G76" s="40"/>
      <c r="H76" s="40"/>
      <c r="I76" s="40"/>
      <c r="J76" s="40"/>
      <c r="K76" s="40"/>
      <c r="L76" s="40"/>
      <c r="M76" s="40"/>
      <c r="N76" s="40"/>
      <c r="O76" s="40"/>
      <c r="P76" s="40"/>
      <c r="Q76" s="40"/>
      <c r="R76" s="40"/>
      <c r="S76" s="40"/>
      <c r="T76" s="40"/>
      <c r="U76" s="40"/>
      <c r="V76" s="40"/>
      <c r="W76" s="40"/>
      <c r="Y76" s="41"/>
      <c r="Z76" s="41"/>
      <c r="AA76" s="42"/>
    </row>
    <row r="77" spans="3:27" ht="15" customHeight="1">
      <c r="C77" s="215"/>
      <c r="D77" s="215"/>
      <c r="E77" s="215"/>
      <c r="F77" s="215"/>
      <c r="G77" s="215"/>
      <c r="H77" s="215"/>
      <c r="I77" s="215"/>
      <c r="J77" s="215"/>
      <c r="K77" s="215"/>
      <c r="L77" s="215"/>
      <c r="M77" s="215"/>
      <c r="N77" s="215"/>
      <c r="O77" s="215"/>
      <c r="P77" s="215"/>
      <c r="Q77" s="215"/>
      <c r="R77" s="215"/>
      <c r="S77" s="215"/>
      <c r="T77" s="215"/>
      <c r="U77" s="215"/>
      <c r="V77" s="215"/>
      <c r="W77" s="215"/>
      <c r="Y77" s="41"/>
      <c r="Z77" s="41"/>
      <c r="AA77" s="42"/>
    </row>
    <row r="78" spans="3:27" ht="15" customHeight="1">
      <c r="C78" s="215"/>
      <c r="D78" s="215"/>
      <c r="E78" s="215"/>
      <c r="F78" s="215"/>
      <c r="G78" s="215"/>
      <c r="H78" s="215"/>
      <c r="I78" s="215"/>
      <c r="J78" s="215"/>
      <c r="K78" s="215"/>
      <c r="L78" s="215"/>
      <c r="M78" s="215"/>
      <c r="N78" s="215"/>
      <c r="O78" s="215"/>
      <c r="P78" s="215"/>
      <c r="Q78" s="215"/>
      <c r="R78" s="215"/>
      <c r="S78" s="215"/>
      <c r="T78" s="215"/>
      <c r="U78" s="215"/>
      <c r="V78" s="215"/>
      <c r="W78" s="215"/>
      <c r="Y78" s="41"/>
      <c r="Z78" s="41"/>
      <c r="AA78" s="42"/>
    </row>
    <row r="79" spans="3:27" ht="10.5" customHeight="1">
      <c r="C79" s="215"/>
      <c r="D79" s="215"/>
      <c r="E79" s="215"/>
      <c r="F79" s="215"/>
      <c r="G79" s="215"/>
      <c r="H79" s="215"/>
      <c r="I79" s="215"/>
      <c r="J79" s="215"/>
      <c r="K79" s="215"/>
      <c r="L79" s="215"/>
      <c r="M79" s="215"/>
      <c r="N79" s="215"/>
      <c r="O79" s="215"/>
      <c r="P79" s="215"/>
      <c r="Q79" s="215"/>
      <c r="R79" s="215"/>
      <c r="S79" s="215"/>
      <c r="T79" s="215"/>
      <c r="U79" s="215"/>
      <c r="V79" s="215"/>
      <c r="W79" s="215"/>
      <c r="Y79" s="41"/>
      <c r="Z79" s="41"/>
      <c r="AA79" s="42"/>
    </row>
    <row r="80" spans="3:27" ht="10.5" customHeight="1">
      <c r="C80" s="39"/>
      <c r="D80" s="39"/>
      <c r="E80" s="39"/>
      <c r="F80" s="39"/>
      <c r="G80" s="39"/>
      <c r="H80" s="39"/>
      <c r="I80" s="39"/>
      <c r="J80" s="39"/>
      <c r="K80" s="39"/>
      <c r="L80" s="39"/>
      <c r="M80" s="39"/>
      <c r="N80" s="39"/>
      <c r="O80" s="39"/>
      <c r="P80" s="39"/>
      <c r="Q80" s="39"/>
      <c r="R80" s="39"/>
      <c r="S80" s="39"/>
      <c r="T80" s="39"/>
      <c r="U80" s="39"/>
      <c r="V80" s="39"/>
      <c r="W80" s="39"/>
      <c r="Y80" s="41"/>
      <c r="Z80" s="41"/>
      <c r="AA80" s="42"/>
    </row>
    <row r="81" spans="3:27" ht="10.5" customHeight="1">
      <c r="C81" s="39"/>
      <c r="D81" s="39"/>
      <c r="E81" s="39"/>
      <c r="F81" s="39"/>
      <c r="G81" s="39"/>
      <c r="H81" s="39"/>
      <c r="I81" s="39"/>
      <c r="J81" s="39"/>
      <c r="K81" s="39"/>
      <c r="L81" s="39"/>
      <c r="M81" s="39"/>
      <c r="N81" s="39"/>
      <c r="O81" s="39"/>
      <c r="P81" s="39"/>
      <c r="Q81" s="39"/>
      <c r="R81" s="39"/>
      <c r="S81" s="39"/>
      <c r="T81" s="39"/>
      <c r="U81" s="39"/>
      <c r="V81" s="39"/>
      <c r="W81" s="39"/>
      <c r="Y81" s="41"/>
      <c r="Z81" s="41"/>
      <c r="AA81" s="42"/>
    </row>
    <row r="82" spans="25:27" ht="15" customHeight="1">
      <c r="Y82" s="41"/>
      <c r="Z82" s="41"/>
      <c r="AA82" s="42"/>
    </row>
    <row r="83" spans="25:27" ht="15" customHeight="1">
      <c r="Y83" s="41"/>
      <c r="Z83" s="41"/>
      <c r="AA83" s="42"/>
    </row>
    <row r="84" spans="25:27" ht="15" customHeight="1">
      <c r="Y84" s="41"/>
      <c r="Z84" s="41"/>
      <c r="AA84" s="42"/>
    </row>
    <row r="85" spans="25:27" ht="15" customHeight="1">
      <c r="Y85" s="41"/>
      <c r="Z85" s="41"/>
      <c r="AA85" s="42"/>
    </row>
    <row r="86" spans="25:27" ht="15" customHeight="1">
      <c r="Y86" s="41"/>
      <c r="Z86" s="41"/>
      <c r="AA86" s="42"/>
    </row>
    <row r="87" spans="25:27" ht="15" customHeight="1">
      <c r="Y87" s="41"/>
      <c r="Z87" s="41"/>
      <c r="AA87" s="42"/>
    </row>
    <row r="88" spans="25:27" ht="15" customHeight="1">
      <c r="Y88" s="41"/>
      <c r="Z88" s="41"/>
      <c r="AA88" s="42"/>
    </row>
    <row r="89" spans="25:27" ht="15" customHeight="1">
      <c r="Y89" s="41"/>
      <c r="Z89" s="41"/>
      <c r="AA89" s="42"/>
    </row>
    <row r="90" ht="13.5" customHeight="1"/>
    <row r="91" ht="13.5" customHeight="1"/>
    <row r="94" spans="1:31" s="2" customFormat="1" ht="13.5">
      <c r="A94" s="1"/>
      <c r="B94" s="1"/>
      <c r="C94" s="1"/>
      <c r="D94" s="1"/>
      <c r="E94" s="1"/>
      <c r="F94" s="1"/>
      <c r="G94" s="1"/>
      <c r="H94" s="1"/>
      <c r="I94" s="1"/>
      <c r="J94" s="1"/>
      <c r="K94" s="1"/>
      <c r="L94" s="1"/>
      <c r="M94" s="1"/>
      <c r="N94" s="1"/>
      <c r="O94" s="1"/>
      <c r="P94" s="1"/>
      <c r="Q94" s="1"/>
      <c r="R94" s="1"/>
      <c r="S94" s="1"/>
      <c r="T94" s="1"/>
      <c r="U94" s="1"/>
      <c r="V94" s="1"/>
      <c r="W94" s="1"/>
      <c r="X94" s="1"/>
      <c r="Z94" s="31"/>
      <c r="AA94" s="31"/>
      <c r="AC94" s="1"/>
      <c r="AD94" s="1"/>
      <c r="AE94" s="1"/>
    </row>
    <row r="96" spans="1:31" s="2" customFormat="1" ht="13.5">
      <c r="A96" s="1"/>
      <c r="B96" s="1"/>
      <c r="C96" s="1"/>
      <c r="D96" s="1"/>
      <c r="E96" s="1"/>
      <c r="F96" s="1"/>
      <c r="G96" s="1"/>
      <c r="H96" s="1"/>
      <c r="I96" s="1"/>
      <c r="J96" s="1"/>
      <c r="K96" s="1"/>
      <c r="L96" s="1"/>
      <c r="M96" s="1"/>
      <c r="N96" s="1"/>
      <c r="O96" s="1"/>
      <c r="P96" s="1"/>
      <c r="Q96" s="1"/>
      <c r="R96" s="1"/>
      <c r="S96" s="1"/>
      <c r="T96" s="1"/>
      <c r="U96" s="1"/>
      <c r="V96" s="1"/>
      <c r="W96" s="1"/>
      <c r="X96" s="1"/>
      <c r="Z96" s="32"/>
      <c r="AA96" s="32"/>
      <c r="AC96" s="1"/>
      <c r="AD96" s="1"/>
      <c r="AE96" s="1"/>
    </row>
    <row r="98" ht="14.25" customHeight="1"/>
    <row r="99" ht="14.25" customHeight="1"/>
    <row r="106" spans="1:31" s="2" customFormat="1" ht="13.5">
      <c r="A106" s="1"/>
      <c r="B106" s="1"/>
      <c r="C106" s="1"/>
      <c r="D106" s="1"/>
      <c r="E106" s="1"/>
      <c r="F106" s="1"/>
      <c r="G106" s="1"/>
      <c r="H106" s="1"/>
      <c r="I106" s="1"/>
      <c r="J106" s="1"/>
      <c r="K106" s="1"/>
      <c r="L106" s="1"/>
      <c r="M106" s="1"/>
      <c r="N106" s="1"/>
      <c r="O106" s="1"/>
      <c r="P106" s="1"/>
      <c r="Q106" s="1"/>
      <c r="R106" s="1"/>
      <c r="S106" s="1"/>
      <c r="T106" s="1"/>
      <c r="U106" s="1"/>
      <c r="V106" s="1"/>
      <c r="W106" s="1"/>
      <c r="X106" s="1"/>
      <c r="Z106" s="28"/>
      <c r="AC106" s="1"/>
      <c r="AD106" s="1"/>
      <c r="AE106" s="1"/>
    </row>
  </sheetData>
  <sheetProtection/>
  <mergeCells count="121">
    <mergeCell ref="C72:W72"/>
    <mergeCell ref="C73:W73"/>
    <mergeCell ref="C74:W74"/>
    <mergeCell ref="C77:W79"/>
    <mergeCell ref="B69:E69"/>
    <mergeCell ref="F69:G69"/>
    <mergeCell ref="H69:M69"/>
    <mergeCell ref="N69:S69"/>
    <mergeCell ref="B70:E70"/>
    <mergeCell ref="F70:G70"/>
    <mergeCell ref="H70:M70"/>
    <mergeCell ref="N70:S70"/>
    <mergeCell ref="B62:G62"/>
    <mergeCell ref="H62:M62"/>
    <mergeCell ref="N62:S62"/>
    <mergeCell ref="H67:M67"/>
    <mergeCell ref="N67:S67"/>
    <mergeCell ref="B68:E68"/>
    <mergeCell ref="F68:G68"/>
    <mergeCell ref="H68:M68"/>
    <mergeCell ref="N68:S68"/>
    <mergeCell ref="B60:G60"/>
    <mergeCell ref="H60:M60"/>
    <mergeCell ref="N60:S60"/>
    <mergeCell ref="B61:G61"/>
    <mergeCell ref="H61:M61"/>
    <mergeCell ref="N61:S61"/>
    <mergeCell ref="H57:M57"/>
    <mergeCell ref="N57:S57"/>
    <mergeCell ref="H58:M58"/>
    <mergeCell ref="N58:S58"/>
    <mergeCell ref="H59:M59"/>
    <mergeCell ref="N59:S59"/>
    <mergeCell ref="H54:M54"/>
    <mergeCell ref="N54:S54"/>
    <mergeCell ref="H55:M55"/>
    <mergeCell ref="N55:S55"/>
    <mergeCell ref="B56:G56"/>
    <mergeCell ref="H56:M56"/>
    <mergeCell ref="N56:S56"/>
    <mergeCell ref="C44:W45"/>
    <mergeCell ref="H52:M52"/>
    <mergeCell ref="N52:S52"/>
    <mergeCell ref="B53:G53"/>
    <mergeCell ref="H53:M53"/>
    <mergeCell ref="N53:S53"/>
    <mergeCell ref="C35:G35"/>
    <mergeCell ref="H35:K35"/>
    <mergeCell ref="L35:N35"/>
    <mergeCell ref="O35:S35"/>
    <mergeCell ref="T35:W35"/>
    <mergeCell ref="C38:W42"/>
    <mergeCell ref="C33:G33"/>
    <mergeCell ref="H33:K33"/>
    <mergeCell ref="L33:N33"/>
    <mergeCell ref="O33:S33"/>
    <mergeCell ref="T33:W33"/>
    <mergeCell ref="C34:G34"/>
    <mergeCell ref="H34:K34"/>
    <mergeCell ref="L34:N34"/>
    <mergeCell ref="O34:S34"/>
    <mergeCell ref="T34:W34"/>
    <mergeCell ref="C28:G28"/>
    <mergeCell ref="H28:K28"/>
    <mergeCell ref="L28:N28"/>
    <mergeCell ref="O28:S28"/>
    <mergeCell ref="T28:W28"/>
    <mergeCell ref="C32:G32"/>
    <mergeCell ref="H32:N32"/>
    <mergeCell ref="O32:W32"/>
    <mergeCell ref="C26:G26"/>
    <mergeCell ref="H26:K26"/>
    <mergeCell ref="L26:N26"/>
    <mergeCell ref="O26:S26"/>
    <mergeCell ref="T26:W26"/>
    <mergeCell ref="C27:G27"/>
    <mergeCell ref="H27:K27"/>
    <mergeCell ref="L27:N27"/>
    <mergeCell ref="O27:S27"/>
    <mergeCell ref="T27:W27"/>
    <mergeCell ref="C19:W19"/>
    <mergeCell ref="C24:G24"/>
    <mergeCell ref="H24:N24"/>
    <mergeCell ref="O24:W24"/>
    <mergeCell ref="C25:G25"/>
    <mergeCell ref="H25:K25"/>
    <mergeCell ref="L25:N25"/>
    <mergeCell ref="O25:S25"/>
    <mergeCell ref="T25:W25"/>
    <mergeCell ref="B16:G16"/>
    <mergeCell ref="H16:M16"/>
    <mergeCell ref="N16:S16"/>
    <mergeCell ref="B17:G17"/>
    <mergeCell ref="H17:M17"/>
    <mergeCell ref="N17:S17"/>
    <mergeCell ref="B14:G14"/>
    <mergeCell ref="H14:M14"/>
    <mergeCell ref="N14:S14"/>
    <mergeCell ref="B15:G15"/>
    <mergeCell ref="H15:M15"/>
    <mergeCell ref="N15:S15"/>
    <mergeCell ref="B12:G12"/>
    <mergeCell ref="H12:M12"/>
    <mergeCell ref="N12:S12"/>
    <mergeCell ref="B13:G13"/>
    <mergeCell ref="H13:M13"/>
    <mergeCell ref="N13:S13"/>
    <mergeCell ref="B9:G9"/>
    <mergeCell ref="H9:M9"/>
    <mergeCell ref="N9:S9"/>
    <mergeCell ref="H10:M10"/>
    <mergeCell ref="N10:S10"/>
    <mergeCell ref="H11:M11"/>
    <mergeCell ref="N11:S11"/>
    <mergeCell ref="A3:W3"/>
    <mergeCell ref="B7:G7"/>
    <mergeCell ref="H7:M7"/>
    <mergeCell ref="N7:S7"/>
    <mergeCell ref="B8:G8"/>
    <mergeCell ref="H8:M8"/>
    <mergeCell ref="N8:S8"/>
  </mergeCells>
  <printOptions/>
  <pageMargins left="0.7874015748031497" right="0.3937007874015748" top="0.5905511811023623" bottom="0" header="0.5118110236220472" footer="0"/>
  <pageSetup horizontalDpi="300" verticalDpi="300" orientation="portrait" paperSize="9" scale="96" r:id="rId2"/>
  <headerFooter differentOddEven="1" scaleWithDoc="0" alignWithMargins="0">
    <oddHeader>&amp;R令和２年11月９日
財　　務　　省
</oddHeader>
  </headerFooter>
  <rowBreaks count="1" manualBreakCount="1">
    <brk id="47" max="22" man="1"/>
  </rowBreaks>
  <drawing r:id="rId1"/>
</worksheet>
</file>

<file path=xl/worksheets/sheet2.xml><?xml version="1.0" encoding="utf-8"?>
<worksheet xmlns="http://schemas.openxmlformats.org/spreadsheetml/2006/main" xmlns:r="http://schemas.openxmlformats.org/officeDocument/2006/relationships">
  <sheetPr>
    <tabColor indexed="14"/>
  </sheetPr>
  <dimension ref="A1:AE116"/>
  <sheetViews>
    <sheetView view="pageBreakPreview" zoomScaleSheetLayoutView="100" workbookViewId="0" topLeftCell="B1">
      <selection activeCell="N22" sqref="N22"/>
    </sheetView>
  </sheetViews>
  <sheetFormatPr defaultColWidth="9.00390625" defaultRowHeight="14.25"/>
  <cols>
    <col min="1" max="1" width="3.625" style="1" customWidth="1"/>
    <col min="2" max="2" width="5.125" style="1" customWidth="1"/>
    <col min="3" max="5" width="4.625" style="1" customWidth="1"/>
    <col min="6" max="7" width="4.50390625" style="1" customWidth="1"/>
    <col min="8" max="23" width="3.125" style="1" customWidth="1"/>
    <col min="24" max="24" width="10.625" style="1" customWidth="1"/>
    <col min="25" max="26" width="25.00390625" style="53" customWidth="1"/>
    <col min="27" max="27" width="20.50390625" style="53" customWidth="1"/>
    <col min="28" max="28" width="10.25390625" style="53" bestFit="1" customWidth="1"/>
    <col min="29" max="16384" width="9.00390625" style="1" customWidth="1"/>
  </cols>
  <sheetData>
    <row r="1" spans="8:13" ht="15" customHeight="1">
      <c r="H1" s="53"/>
      <c r="I1" s="53"/>
      <c r="J1" s="53"/>
      <c r="K1" s="53"/>
      <c r="L1" s="53"/>
      <c r="M1" s="53"/>
    </row>
    <row r="2" spans="8:13" ht="15" customHeight="1">
      <c r="H2" s="53"/>
      <c r="I2" s="53"/>
      <c r="J2" s="53"/>
      <c r="K2" s="53"/>
      <c r="L2" s="53"/>
      <c r="M2" s="53"/>
    </row>
    <row r="3" spans="1:23" ht="34.5" customHeight="1">
      <c r="A3" s="219">
        <v>28</v>
      </c>
      <c r="B3" s="220"/>
      <c r="C3" s="220"/>
      <c r="D3" s="220"/>
      <c r="E3" s="220"/>
      <c r="F3" s="220"/>
      <c r="G3" s="220"/>
      <c r="H3" s="220"/>
      <c r="I3" s="220"/>
      <c r="J3" s="220"/>
      <c r="K3" s="220"/>
      <c r="L3" s="220"/>
      <c r="M3" s="220"/>
      <c r="N3" s="220"/>
      <c r="O3" s="220"/>
      <c r="P3" s="220"/>
      <c r="Q3" s="220"/>
      <c r="R3" s="220"/>
      <c r="S3" s="220"/>
      <c r="T3" s="220"/>
      <c r="U3" s="220"/>
      <c r="V3" s="220"/>
      <c r="W3" s="220"/>
    </row>
    <row r="4" ht="19.5" customHeight="1" hidden="1"/>
    <row r="5" ht="15" customHeight="1"/>
    <row r="6" ht="15" customHeight="1">
      <c r="B6" s="1" t="s">
        <v>1</v>
      </c>
    </row>
    <row r="7" spans="19:21" ht="15" customHeight="1">
      <c r="S7" s="3" t="s">
        <v>2</v>
      </c>
      <c r="U7" s="3"/>
    </row>
    <row r="8" spans="2:29" ht="18.75" customHeight="1">
      <c r="B8" s="112"/>
      <c r="C8" s="113"/>
      <c r="D8" s="113"/>
      <c r="E8" s="113"/>
      <c r="F8" s="113"/>
      <c r="G8" s="113"/>
      <c r="H8" s="114" t="s">
        <v>61</v>
      </c>
      <c r="I8" s="115"/>
      <c r="J8" s="115"/>
      <c r="K8" s="115"/>
      <c r="L8" s="115"/>
      <c r="M8" s="116"/>
      <c r="N8" s="117" t="s">
        <v>3</v>
      </c>
      <c r="O8" s="117"/>
      <c r="P8" s="117"/>
      <c r="Q8" s="117"/>
      <c r="R8" s="117"/>
      <c r="S8" s="118"/>
      <c r="T8" s="4"/>
      <c r="U8" s="4"/>
      <c r="V8" s="4"/>
      <c r="W8" s="4"/>
      <c r="Y8" s="54">
        <f>+Z8-1</f>
        <v>27</v>
      </c>
      <c r="Z8" s="54">
        <f>+A3</f>
        <v>28</v>
      </c>
      <c r="AA8" s="55" t="s">
        <v>50</v>
      </c>
      <c r="AB8" s="55" t="s">
        <v>51</v>
      </c>
      <c r="AC8" s="3" t="s">
        <v>53</v>
      </c>
    </row>
    <row r="9" spans="2:28" ht="15" customHeight="1">
      <c r="B9" s="119" t="s">
        <v>44</v>
      </c>
      <c r="C9" s="120"/>
      <c r="D9" s="120"/>
      <c r="E9" s="120"/>
      <c r="F9" s="120"/>
      <c r="G9" s="120"/>
      <c r="H9" s="221">
        <f>ROUNDDOWN(Z9/10^6,0)</f>
        <v>790556</v>
      </c>
      <c r="I9" s="222"/>
      <c r="J9" s="222"/>
      <c r="K9" s="222"/>
      <c r="L9" s="222"/>
      <c r="M9" s="223"/>
      <c r="N9" s="224">
        <f>AB9</f>
        <v>-15170</v>
      </c>
      <c r="O9" s="224"/>
      <c r="P9" s="224"/>
      <c r="Q9" s="224"/>
      <c r="R9" s="224"/>
      <c r="S9" s="225"/>
      <c r="T9" s="4"/>
      <c r="U9" s="4"/>
      <c r="V9" s="4"/>
      <c r="W9" s="4"/>
      <c r="Y9" s="56">
        <v>805726982849</v>
      </c>
      <c r="Z9" s="56">
        <v>790556650920</v>
      </c>
      <c r="AA9" s="56">
        <f>Z9-Y9</f>
        <v>-15170331929</v>
      </c>
      <c r="AB9" s="56">
        <f>ROUNDDOWN(AA9/10^6,0)</f>
        <v>-15170</v>
      </c>
    </row>
    <row r="10" spans="2:28" ht="15" customHeight="1">
      <c r="B10" s="119" t="s">
        <v>4</v>
      </c>
      <c r="C10" s="120"/>
      <c r="D10" s="120"/>
      <c r="E10" s="120"/>
      <c r="F10" s="120"/>
      <c r="G10" s="120"/>
      <c r="H10" s="221">
        <f aca="true" t="shared" si="0" ref="H10:H17">ROUNDDOWN(Z10/10^6,0)</f>
        <v>13417563</v>
      </c>
      <c r="I10" s="222"/>
      <c r="J10" s="222"/>
      <c r="K10" s="222"/>
      <c r="L10" s="222"/>
      <c r="M10" s="223"/>
      <c r="N10" s="224">
        <f aca="true" t="shared" si="1" ref="N10:N18">AB10</f>
        <v>-386547</v>
      </c>
      <c r="O10" s="224"/>
      <c r="P10" s="224"/>
      <c r="Q10" s="224"/>
      <c r="R10" s="224"/>
      <c r="S10" s="225"/>
      <c r="T10" s="57"/>
      <c r="U10" s="57"/>
      <c r="V10" s="53"/>
      <c r="W10" s="53"/>
      <c r="Y10" s="58">
        <f>SUM(Y11:Y12)</f>
        <v>13804111729787</v>
      </c>
      <c r="Z10" s="58">
        <f>SUM(Z11:Z12)</f>
        <v>13417563914761</v>
      </c>
      <c r="AA10" s="56">
        <f aca="true" t="shared" si="2" ref="AA10:AA18">Z10-Y10</f>
        <v>-386547815026</v>
      </c>
      <c r="AB10" s="56">
        <f aca="true" t="shared" si="3" ref="AB10:AB18">ROUNDDOWN(AA10/10^6,0)</f>
        <v>-386547</v>
      </c>
    </row>
    <row r="11" spans="2:28" ht="15" customHeight="1">
      <c r="B11" s="6"/>
      <c r="C11" s="7" t="s">
        <v>5</v>
      </c>
      <c r="D11" s="8"/>
      <c r="E11" s="8"/>
      <c r="F11" s="8"/>
      <c r="G11" s="8"/>
      <c r="H11" s="226">
        <f t="shared" si="0"/>
        <v>11508468</v>
      </c>
      <c r="I11" s="227"/>
      <c r="J11" s="227"/>
      <c r="K11" s="227"/>
      <c r="L11" s="227"/>
      <c r="M11" s="228"/>
      <c r="N11" s="229">
        <f t="shared" si="1"/>
        <v>-304910</v>
      </c>
      <c r="O11" s="230"/>
      <c r="P11" s="230"/>
      <c r="Q11" s="230"/>
      <c r="R11" s="230"/>
      <c r="S11" s="231"/>
      <c r="T11" s="57"/>
      <c r="U11" s="57"/>
      <c r="V11" s="53"/>
      <c r="W11" s="53"/>
      <c r="Y11" s="56">
        <v>11813379029787</v>
      </c>
      <c r="Z11" s="56">
        <v>11508468114761</v>
      </c>
      <c r="AA11" s="56">
        <f t="shared" si="2"/>
        <v>-304910915026</v>
      </c>
      <c r="AB11" s="56">
        <f t="shared" si="3"/>
        <v>-304910</v>
      </c>
    </row>
    <row r="12" spans="2:28" ht="15" customHeight="1">
      <c r="B12" s="9"/>
      <c r="C12" s="7" t="s">
        <v>6</v>
      </c>
      <c r="D12" s="8"/>
      <c r="E12" s="8"/>
      <c r="F12" s="8"/>
      <c r="G12" s="8"/>
      <c r="H12" s="226">
        <f t="shared" si="0"/>
        <v>1909095</v>
      </c>
      <c r="I12" s="227"/>
      <c r="J12" s="227"/>
      <c r="K12" s="227"/>
      <c r="L12" s="227"/>
      <c r="M12" s="228"/>
      <c r="N12" s="230">
        <f t="shared" si="1"/>
        <v>-81636</v>
      </c>
      <c r="O12" s="230"/>
      <c r="P12" s="230"/>
      <c r="Q12" s="230"/>
      <c r="R12" s="230"/>
      <c r="S12" s="231"/>
      <c r="T12" s="53"/>
      <c r="V12" s="53"/>
      <c r="W12" s="53"/>
      <c r="Y12" s="56">
        <v>1990732700000</v>
      </c>
      <c r="Z12" s="56">
        <v>1909095800000</v>
      </c>
      <c r="AA12" s="56">
        <f t="shared" si="2"/>
        <v>-81636900000</v>
      </c>
      <c r="AB12" s="56">
        <f t="shared" si="3"/>
        <v>-81636</v>
      </c>
    </row>
    <row r="13" spans="2:28" ht="15" customHeight="1">
      <c r="B13" s="132" t="s">
        <v>7</v>
      </c>
      <c r="C13" s="133"/>
      <c r="D13" s="133"/>
      <c r="E13" s="133"/>
      <c r="F13" s="133"/>
      <c r="G13" s="133"/>
      <c r="H13" s="226">
        <f t="shared" si="0"/>
        <v>7332586</v>
      </c>
      <c r="I13" s="227"/>
      <c r="J13" s="227"/>
      <c r="K13" s="227"/>
      <c r="L13" s="227"/>
      <c r="M13" s="228"/>
      <c r="N13" s="224">
        <f t="shared" si="1"/>
        <v>494570</v>
      </c>
      <c r="O13" s="224"/>
      <c r="P13" s="224"/>
      <c r="Q13" s="224"/>
      <c r="R13" s="224"/>
      <c r="S13" s="225"/>
      <c r="T13" s="53"/>
      <c r="V13" s="53"/>
      <c r="W13" s="53"/>
      <c r="Y13" s="56">
        <v>6838016363660</v>
      </c>
      <c r="Z13" s="56">
        <v>7332586571001</v>
      </c>
      <c r="AA13" s="56">
        <f t="shared" si="2"/>
        <v>494570207341</v>
      </c>
      <c r="AB13" s="56">
        <f t="shared" si="3"/>
        <v>494570</v>
      </c>
    </row>
    <row r="14" spans="2:28" ht="15" customHeight="1">
      <c r="B14" s="134" t="s">
        <v>8</v>
      </c>
      <c r="C14" s="135"/>
      <c r="D14" s="135"/>
      <c r="E14" s="135"/>
      <c r="F14" s="135"/>
      <c r="G14" s="135"/>
      <c r="H14" s="226">
        <f t="shared" si="0"/>
        <v>153304</v>
      </c>
      <c r="I14" s="227"/>
      <c r="J14" s="227"/>
      <c r="K14" s="227"/>
      <c r="L14" s="227"/>
      <c r="M14" s="228"/>
      <c r="N14" s="224">
        <f t="shared" si="1"/>
        <v>8586</v>
      </c>
      <c r="O14" s="224"/>
      <c r="P14" s="224"/>
      <c r="Q14" s="224"/>
      <c r="R14" s="224"/>
      <c r="S14" s="225"/>
      <c r="T14" s="53"/>
      <c r="V14" s="53"/>
      <c r="W14" s="53"/>
      <c r="Y14" s="56">
        <v>144718115991</v>
      </c>
      <c r="Z14" s="56">
        <v>153304561979</v>
      </c>
      <c r="AA14" s="56">
        <f>Z14-Y14</f>
        <v>8586445988</v>
      </c>
      <c r="AB14" s="56">
        <f t="shared" si="3"/>
        <v>8586</v>
      </c>
    </row>
    <row r="15" spans="2:28" ht="15" customHeight="1">
      <c r="B15" s="132" t="s">
        <v>9</v>
      </c>
      <c r="C15" s="133"/>
      <c r="D15" s="133"/>
      <c r="E15" s="133"/>
      <c r="F15" s="133"/>
      <c r="G15" s="133"/>
      <c r="H15" s="226">
        <f>ROUNDDOWN(Z15/10^6,0)</f>
        <v>116029908</v>
      </c>
      <c r="I15" s="227"/>
      <c r="J15" s="227"/>
      <c r="K15" s="227"/>
      <c r="L15" s="227"/>
      <c r="M15" s="228"/>
      <c r="N15" s="224">
        <f t="shared" si="1"/>
        <v>-4910876</v>
      </c>
      <c r="O15" s="224"/>
      <c r="P15" s="224"/>
      <c r="Q15" s="224"/>
      <c r="R15" s="224"/>
      <c r="S15" s="225"/>
      <c r="T15" s="53"/>
      <c r="V15" s="53"/>
      <c r="W15" s="53"/>
      <c r="Y15" s="59">
        <v>120940784788611</v>
      </c>
      <c r="Z15" s="59">
        <v>116029908331151</v>
      </c>
      <c r="AA15" s="56">
        <f t="shared" si="2"/>
        <v>-4910876457460</v>
      </c>
      <c r="AB15" s="56">
        <f t="shared" si="3"/>
        <v>-4910876</v>
      </c>
    </row>
    <row r="16" spans="2:28" ht="15" customHeight="1">
      <c r="B16" s="132" t="s">
        <v>49</v>
      </c>
      <c r="C16" s="133"/>
      <c r="D16" s="133"/>
      <c r="E16" s="133"/>
      <c r="F16" s="133"/>
      <c r="G16" s="133"/>
      <c r="H16" s="226">
        <f>ROUNDDOWN(Z16/10^6,0)</f>
        <v>12205</v>
      </c>
      <c r="I16" s="227"/>
      <c r="J16" s="227"/>
      <c r="K16" s="227"/>
      <c r="L16" s="227"/>
      <c r="M16" s="228"/>
      <c r="N16" s="224">
        <f>AB16</f>
        <v>5463</v>
      </c>
      <c r="O16" s="224"/>
      <c r="P16" s="224"/>
      <c r="Q16" s="224"/>
      <c r="R16" s="224"/>
      <c r="S16" s="225"/>
      <c r="T16" s="53"/>
      <c r="V16" s="53"/>
      <c r="W16" s="53"/>
      <c r="Y16" s="59">
        <v>6741886781</v>
      </c>
      <c r="Z16" s="59">
        <v>12205683900</v>
      </c>
      <c r="AA16" s="56">
        <f t="shared" si="2"/>
        <v>5463797119</v>
      </c>
      <c r="AB16" s="56">
        <f t="shared" si="3"/>
        <v>5463</v>
      </c>
    </row>
    <row r="17" spans="2:28" ht="15" customHeight="1">
      <c r="B17" s="132" t="s">
        <v>10</v>
      </c>
      <c r="C17" s="133"/>
      <c r="D17" s="133"/>
      <c r="E17" s="133"/>
      <c r="F17" s="133"/>
      <c r="G17" s="133"/>
      <c r="H17" s="226">
        <f t="shared" si="0"/>
        <v>2095375</v>
      </c>
      <c r="I17" s="227"/>
      <c r="J17" s="227"/>
      <c r="K17" s="227"/>
      <c r="L17" s="227"/>
      <c r="M17" s="228"/>
      <c r="N17" s="224">
        <f t="shared" si="1"/>
        <v>141276</v>
      </c>
      <c r="O17" s="224"/>
      <c r="P17" s="224"/>
      <c r="Q17" s="224"/>
      <c r="R17" s="224"/>
      <c r="S17" s="225"/>
      <c r="T17" s="53"/>
      <c r="V17" s="53"/>
      <c r="W17" s="53"/>
      <c r="Y17" s="56">
        <v>1954098833678.0396</v>
      </c>
      <c r="Z17" s="56">
        <v>2095375761538</v>
      </c>
      <c r="AA17" s="56">
        <f t="shared" si="2"/>
        <v>141276927859.96045</v>
      </c>
      <c r="AB17" s="56">
        <f t="shared" si="3"/>
        <v>141276</v>
      </c>
    </row>
    <row r="18" spans="2:29" ht="15" customHeight="1">
      <c r="B18" s="136" t="s">
        <v>11</v>
      </c>
      <c r="C18" s="137"/>
      <c r="D18" s="137"/>
      <c r="E18" s="137"/>
      <c r="F18" s="137"/>
      <c r="G18" s="137"/>
      <c r="H18" s="226">
        <f>ROUNDDOWN(Z18/10^6,0)</f>
        <v>139831501</v>
      </c>
      <c r="I18" s="227"/>
      <c r="J18" s="227"/>
      <c r="K18" s="227"/>
      <c r="L18" s="227"/>
      <c r="M18" s="228"/>
      <c r="N18" s="232">
        <f t="shared" si="1"/>
        <v>-4662697</v>
      </c>
      <c r="O18" s="232"/>
      <c r="P18" s="232"/>
      <c r="Q18" s="232"/>
      <c r="R18" s="232"/>
      <c r="S18" s="232"/>
      <c r="T18" s="53"/>
      <c r="V18" s="53"/>
      <c r="W18" s="53"/>
      <c r="Y18" s="58">
        <f>SUM(Y9:Y10,Y13:Y17)</f>
        <v>144494198701357.03</v>
      </c>
      <c r="Z18" s="58">
        <f>SUM(Z9:Z10,Z13:Z17)</f>
        <v>139831501475250</v>
      </c>
      <c r="AA18" s="56">
        <f t="shared" si="2"/>
        <v>-4662697226107.031</v>
      </c>
      <c r="AB18" s="56">
        <f t="shared" si="3"/>
        <v>-4662697</v>
      </c>
      <c r="AC18" s="1">
        <f>Z18/Y18*100-100</f>
        <v>-3.226909639288678</v>
      </c>
    </row>
    <row r="19" spans="2:23" ht="7.5" customHeight="1">
      <c r="B19" s="10"/>
      <c r="C19" s="10"/>
      <c r="D19" s="10"/>
      <c r="E19" s="10"/>
      <c r="F19" s="10"/>
      <c r="G19" s="10"/>
      <c r="H19" s="60"/>
      <c r="I19" s="60"/>
      <c r="J19" s="60"/>
      <c r="K19" s="60"/>
      <c r="L19" s="60"/>
      <c r="M19" s="60"/>
      <c r="N19" s="61"/>
      <c r="O19" s="61"/>
      <c r="P19" s="61"/>
      <c r="Q19" s="61"/>
      <c r="R19" s="61"/>
      <c r="S19" s="61"/>
      <c r="T19" s="53"/>
      <c r="V19" s="53"/>
      <c r="W19" s="53"/>
    </row>
    <row r="20" spans="2:23" ht="28.5" customHeight="1">
      <c r="B20" s="13" t="s">
        <v>72</v>
      </c>
      <c r="C20" s="139" t="s">
        <v>62</v>
      </c>
      <c r="D20" s="233"/>
      <c r="E20" s="233"/>
      <c r="F20" s="233"/>
      <c r="G20" s="233"/>
      <c r="H20" s="233"/>
      <c r="I20" s="233"/>
      <c r="J20" s="233"/>
      <c r="K20" s="233"/>
      <c r="L20" s="233"/>
      <c r="M20" s="233"/>
      <c r="N20" s="233"/>
      <c r="O20" s="233"/>
      <c r="P20" s="233"/>
      <c r="Q20" s="233"/>
      <c r="R20" s="233"/>
      <c r="S20" s="233"/>
      <c r="T20" s="233"/>
      <c r="U20" s="233"/>
      <c r="V20" s="233"/>
      <c r="W20" s="233"/>
    </row>
    <row r="21" spans="8:23" ht="15" customHeight="1">
      <c r="H21" s="62"/>
      <c r="I21" s="62"/>
      <c r="J21" s="62"/>
      <c r="K21" s="62"/>
      <c r="L21" s="62"/>
      <c r="M21" s="62"/>
      <c r="N21" s="62"/>
      <c r="O21" s="62"/>
      <c r="P21" s="62"/>
      <c r="Q21" s="62"/>
      <c r="R21" s="62"/>
      <c r="S21" s="62"/>
      <c r="T21" s="62"/>
      <c r="U21" s="62"/>
      <c r="V21" s="62"/>
      <c r="W21" s="62"/>
    </row>
    <row r="22" spans="2:23" ht="15" customHeight="1">
      <c r="B22" s="15" t="s">
        <v>58</v>
      </c>
      <c r="D22" s="1" t="s">
        <v>63</v>
      </c>
      <c r="H22" s="62"/>
      <c r="I22" s="62"/>
      <c r="J22" s="62"/>
      <c r="K22" s="62"/>
      <c r="L22" s="62"/>
      <c r="M22" s="62"/>
      <c r="N22" s="62"/>
      <c r="O22" s="62"/>
      <c r="P22" s="62"/>
      <c r="Q22" s="62"/>
      <c r="R22" s="62"/>
      <c r="S22" s="62"/>
      <c r="T22" s="62"/>
      <c r="U22" s="62"/>
      <c r="V22" s="62"/>
      <c r="W22" s="62"/>
    </row>
    <row r="23" spans="8:23" ht="15" customHeight="1">
      <c r="H23" s="62"/>
      <c r="I23" s="62"/>
      <c r="J23" s="62"/>
      <c r="K23" s="62"/>
      <c r="L23" s="62"/>
      <c r="M23" s="62"/>
      <c r="N23" s="62"/>
      <c r="O23" s="62"/>
      <c r="P23" s="62"/>
      <c r="T23" s="62"/>
      <c r="W23" s="63" t="s">
        <v>12</v>
      </c>
    </row>
    <row r="24" spans="3:24" ht="18.75" customHeight="1">
      <c r="C24" s="112" t="s">
        <v>13</v>
      </c>
      <c r="D24" s="113"/>
      <c r="E24" s="113"/>
      <c r="F24" s="113"/>
      <c r="G24" s="141"/>
      <c r="H24" s="234">
        <f>+A3</f>
        <v>28</v>
      </c>
      <c r="I24" s="235"/>
      <c r="J24" s="235"/>
      <c r="K24" s="235"/>
      <c r="L24" s="235"/>
      <c r="M24" s="235"/>
      <c r="N24" s="236"/>
      <c r="O24" s="237" t="s">
        <v>14</v>
      </c>
      <c r="P24" s="238"/>
      <c r="Q24" s="238"/>
      <c r="R24" s="238"/>
      <c r="S24" s="238"/>
      <c r="T24" s="238"/>
      <c r="U24" s="238"/>
      <c r="V24" s="238"/>
      <c r="W24" s="239"/>
      <c r="X24" s="3" t="s">
        <v>52</v>
      </c>
    </row>
    <row r="25" spans="3:28" ht="15" customHeight="1">
      <c r="C25" s="148" t="s">
        <v>15</v>
      </c>
      <c r="D25" s="149"/>
      <c r="E25" s="149"/>
      <c r="F25" s="149"/>
      <c r="G25" s="150"/>
      <c r="H25" s="240">
        <f>ROUNDDOWN(Z25/10^6,0)</f>
        <v>17111235</v>
      </c>
      <c r="I25" s="241"/>
      <c r="J25" s="241"/>
      <c r="K25" s="241"/>
      <c r="L25" s="242">
        <f>+Z29</f>
        <v>0.1474726309935519</v>
      </c>
      <c r="M25" s="242"/>
      <c r="N25" s="243"/>
      <c r="O25" s="229">
        <f>AB25</f>
        <v>-4438244</v>
      </c>
      <c r="P25" s="230"/>
      <c r="Q25" s="230"/>
      <c r="R25" s="230"/>
      <c r="S25" s="230"/>
      <c r="T25" s="244">
        <f>L25-X25</f>
        <v>-0.030709445536181545</v>
      </c>
      <c r="U25" s="244"/>
      <c r="V25" s="244"/>
      <c r="W25" s="245"/>
      <c r="X25" s="37">
        <f>+Y25/Y$28</f>
        <v>0.17818207652973345</v>
      </c>
      <c r="Y25" s="56">
        <v>21549480170770.27</v>
      </c>
      <c r="Z25" s="56">
        <v>17111235855535.5</v>
      </c>
      <c r="AA25" s="56">
        <f>Z25-Y25</f>
        <v>-4438244315234.77</v>
      </c>
      <c r="AB25" s="56">
        <f>ROUNDDOWN(AA25/10^6,0)</f>
        <v>-4438244</v>
      </c>
    </row>
    <row r="26" spans="3:28" ht="15" customHeight="1">
      <c r="C26" s="148" t="s">
        <v>16</v>
      </c>
      <c r="D26" s="149"/>
      <c r="E26" s="149"/>
      <c r="F26" s="149"/>
      <c r="G26" s="150"/>
      <c r="H26" s="240">
        <f>ROUNDDOWN(Z26/10^6,0)</f>
        <v>59376259</v>
      </c>
      <c r="I26" s="241"/>
      <c r="J26" s="241"/>
      <c r="K26" s="241"/>
      <c r="L26" s="242">
        <f>+Z30</f>
        <v>0.5117323700729329</v>
      </c>
      <c r="M26" s="242"/>
      <c r="N26" s="243"/>
      <c r="O26" s="229">
        <f>AB26</f>
        <v>-1414333</v>
      </c>
      <c r="P26" s="230"/>
      <c r="Q26" s="230"/>
      <c r="R26" s="230"/>
      <c r="S26" s="230"/>
      <c r="T26" s="244">
        <f>L26-X26</f>
        <v>0.009084780307791585</v>
      </c>
      <c r="U26" s="244"/>
      <c r="V26" s="244"/>
      <c r="W26" s="245"/>
      <c r="X26" s="37">
        <f>+Y26/Y$28</f>
        <v>0.5026475897651413</v>
      </c>
      <c r="Y26" s="56">
        <v>60790593978299.88</v>
      </c>
      <c r="Z26" s="56">
        <v>59376259989645.1</v>
      </c>
      <c r="AA26" s="56">
        <f>Z26-Y26</f>
        <v>-1414333988654.7812</v>
      </c>
      <c r="AB26" s="56">
        <f>ROUNDDOWN(AA26/10^6,0)</f>
        <v>-1414333</v>
      </c>
    </row>
    <row r="27" spans="3:28" ht="15" customHeight="1">
      <c r="C27" s="148" t="s">
        <v>17</v>
      </c>
      <c r="D27" s="149"/>
      <c r="E27" s="149"/>
      <c r="F27" s="149"/>
      <c r="G27" s="150"/>
      <c r="H27" s="240">
        <f>ROUNDDOWN(Z27/10^6,0)</f>
        <v>39542412</v>
      </c>
      <c r="I27" s="241"/>
      <c r="J27" s="241"/>
      <c r="K27" s="241"/>
      <c r="L27" s="242">
        <f>+Z31</f>
        <v>0.3407949989335238</v>
      </c>
      <c r="M27" s="242"/>
      <c r="N27" s="243"/>
      <c r="O27" s="229">
        <f>AB27</f>
        <v>941701</v>
      </c>
      <c r="P27" s="230"/>
      <c r="Q27" s="230"/>
      <c r="R27" s="230"/>
      <c r="S27" s="230"/>
      <c r="T27" s="244">
        <f>L27-X27</f>
        <v>0.02162466522839035</v>
      </c>
      <c r="U27" s="244"/>
      <c r="V27" s="244"/>
      <c r="W27" s="245"/>
      <c r="X27" s="37">
        <f>+Y27/Y$28</f>
        <v>0.3191703337051334</v>
      </c>
      <c r="Y27" s="56">
        <v>38600710639541.625</v>
      </c>
      <c r="Z27" s="56">
        <v>39542412485971.5</v>
      </c>
      <c r="AA27" s="56">
        <f>Z27-Y27</f>
        <v>941701846429.875</v>
      </c>
      <c r="AB27" s="56">
        <f>ROUNDDOWN(AA27/10^6,0)</f>
        <v>941701</v>
      </c>
    </row>
    <row r="28" spans="3:28" ht="15" customHeight="1">
      <c r="C28" s="156" t="s">
        <v>11</v>
      </c>
      <c r="D28" s="157"/>
      <c r="E28" s="157"/>
      <c r="F28" s="157"/>
      <c r="G28" s="158"/>
      <c r="H28" s="246">
        <f>ROUNDDOWN(Z28/10^6,0)</f>
        <v>116029908</v>
      </c>
      <c r="I28" s="247"/>
      <c r="J28" s="247"/>
      <c r="K28" s="247"/>
      <c r="L28" s="248">
        <v>1</v>
      </c>
      <c r="M28" s="248"/>
      <c r="N28" s="249"/>
      <c r="O28" s="229">
        <f>AB28</f>
        <v>-4910876</v>
      </c>
      <c r="P28" s="230"/>
      <c r="Q28" s="230"/>
      <c r="R28" s="230"/>
      <c r="S28" s="230"/>
      <c r="T28" s="250" t="s">
        <v>64</v>
      </c>
      <c r="U28" s="250"/>
      <c r="V28" s="250"/>
      <c r="W28" s="251"/>
      <c r="X28" s="37">
        <f>SUM(X25:X27)</f>
        <v>1.0000000000000082</v>
      </c>
      <c r="Y28" s="58">
        <f>SUM(Y25:Y27)-1</f>
        <v>120940784788610.78</v>
      </c>
      <c r="Z28" s="58">
        <f>SUM(Z25:Z27)-1</f>
        <v>116029908331151.1</v>
      </c>
      <c r="AA28" s="56">
        <f>Z28-Y28</f>
        <v>-4910876457459.6875</v>
      </c>
      <c r="AB28" s="56">
        <f>ROUNDDOWN(AA28/10^6,0)</f>
        <v>-4910876</v>
      </c>
    </row>
    <row r="29" spans="8:26" ht="15" customHeight="1">
      <c r="H29" s="62"/>
      <c r="I29" s="62"/>
      <c r="J29" s="62"/>
      <c r="K29" s="62"/>
      <c r="L29" s="62"/>
      <c r="M29" s="62"/>
      <c r="N29" s="62"/>
      <c r="O29" s="62"/>
      <c r="P29" s="62"/>
      <c r="Q29" s="62"/>
      <c r="R29" s="62"/>
      <c r="S29" s="62"/>
      <c r="T29" s="62"/>
      <c r="U29" s="62"/>
      <c r="V29" s="62"/>
      <c r="W29" s="62"/>
      <c r="Z29" s="64">
        <f>Z25/Z28</f>
        <v>0.1474726309935519</v>
      </c>
    </row>
    <row r="30" spans="2:26" ht="15" customHeight="1">
      <c r="B30" s="65" t="s">
        <v>56</v>
      </c>
      <c r="D30" s="1" t="s">
        <v>65</v>
      </c>
      <c r="H30" s="62"/>
      <c r="I30" s="62"/>
      <c r="J30" s="62"/>
      <c r="K30" s="62"/>
      <c r="L30" s="62"/>
      <c r="M30" s="62"/>
      <c r="N30" s="62"/>
      <c r="O30" s="62"/>
      <c r="P30" s="62"/>
      <c r="Q30" s="62"/>
      <c r="R30" s="62"/>
      <c r="S30" s="62"/>
      <c r="T30" s="62"/>
      <c r="U30" s="62"/>
      <c r="V30" s="62"/>
      <c r="W30" s="62"/>
      <c r="Z30" s="64">
        <f>Z26/Z28</f>
        <v>0.5117323700729329</v>
      </c>
    </row>
    <row r="31" spans="8:26" ht="15" customHeight="1">
      <c r="H31" s="62"/>
      <c r="I31" s="62"/>
      <c r="J31" s="62"/>
      <c r="K31" s="62"/>
      <c r="L31" s="62"/>
      <c r="M31" s="62"/>
      <c r="N31" s="62"/>
      <c r="O31" s="62"/>
      <c r="P31" s="62"/>
      <c r="S31" s="62"/>
      <c r="T31" s="62"/>
      <c r="W31" s="63" t="s">
        <v>12</v>
      </c>
      <c r="Z31" s="64">
        <f>Z27/Z28</f>
        <v>0.3407949989335238</v>
      </c>
    </row>
    <row r="32" spans="3:23" ht="15" customHeight="1">
      <c r="C32" s="164" t="s">
        <v>0</v>
      </c>
      <c r="D32" s="164"/>
      <c r="E32" s="164"/>
      <c r="F32" s="164"/>
      <c r="G32" s="164"/>
      <c r="H32" s="252">
        <f>+H24</f>
        <v>28</v>
      </c>
      <c r="I32" s="252"/>
      <c r="J32" s="252"/>
      <c r="K32" s="252"/>
      <c r="L32" s="252"/>
      <c r="M32" s="252"/>
      <c r="N32" s="252"/>
      <c r="O32" s="237" t="s">
        <v>19</v>
      </c>
      <c r="P32" s="238"/>
      <c r="Q32" s="238"/>
      <c r="R32" s="238"/>
      <c r="S32" s="238"/>
      <c r="T32" s="238"/>
      <c r="U32" s="238"/>
      <c r="V32" s="238"/>
      <c r="W32" s="239"/>
    </row>
    <row r="33" spans="3:28" ht="15" customHeight="1">
      <c r="C33" s="166" t="s">
        <v>20</v>
      </c>
      <c r="D33" s="166"/>
      <c r="E33" s="166"/>
      <c r="F33" s="166"/>
      <c r="G33" s="166"/>
      <c r="H33" s="253">
        <f>ROUNDDOWN(Z33/10^6,0)</f>
        <v>89291805</v>
      </c>
      <c r="I33" s="253"/>
      <c r="J33" s="253"/>
      <c r="K33" s="240"/>
      <c r="L33" s="243">
        <f>+Z60</f>
        <v>0.7695585257326496</v>
      </c>
      <c r="M33" s="254"/>
      <c r="N33" s="254"/>
      <c r="O33" s="229">
        <f>AB33</f>
        <v>-4806309</v>
      </c>
      <c r="P33" s="230"/>
      <c r="Q33" s="230"/>
      <c r="R33" s="230"/>
      <c r="S33" s="230"/>
      <c r="T33" s="255">
        <f>L33-X33</f>
        <v>-0.008492605616939763</v>
      </c>
      <c r="U33" s="255"/>
      <c r="V33" s="255"/>
      <c r="W33" s="256"/>
      <c r="X33" s="37">
        <f>+Y33/Y$35</f>
        <v>0.7780511313495894</v>
      </c>
      <c r="Y33" s="56">
        <v>94098114431086</v>
      </c>
      <c r="Z33" s="56">
        <v>89291805196215.2</v>
      </c>
      <c r="AA33" s="56">
        <f>Z33-Y33</f>
        <v>-4806309234870.797</v>
      </c>
      <c r="AB33" s="56">
        <f>ROUNDDOWN(AA33/10^6,0)</f>
        <v>-4806309</v>
      </c>
    </row>
    <row r="34" spans="3:28" ht="15" customHeight="1">
      <c r="C34" s="166" t="s">
        <v>21</v>
      </c>
      <c r="D34" s="166"/>
      <c r="E34" s="166"/>
      <c r="F34" s="166"/>
      <c r="G34" s="166"/>
      <c r="H34" s="253">
        <f>ROUNDDOWN(Z34/10^6,0)</f>
        <v>26738103</v>
      </c>
      <c r="I34" s="253"/>
      <c r="J34" s="253"/>
      <c r="K34" s="240"/>
      <c r="L34" s="243">
        <f>+Z61</f>
        <v>0.23044147426735034</v>
      </c>
      <c r="M34" s="254"/>
      <c r="N34" s="254"/>
      <c r="O34" s="229">
        <f>AB34</f>
        <v>-104567</v>
      </c>
      <c r="P34" s="230"/>
      <c r="Q34" s="230"/>
      <c r="R34" s="230"/>
      <c r="S34" s="230"/>
      <c r="T34" s="255">
        <f>L34-X34</f>
        <v>0.008492605616939736</v>
      </c>
      <c r="U34" s="255"/>
      <c r="V34" s="255"/>
      <c r="W34" s="256"/>
      <c r="X34" s="37">
        <f>+Y34/Y$35</f>
        <v>0.2219488686504106</v>
      </c>
      <c r="Y34" s="56">
        <v>26842670357525</v>
      </c>
      <c r="Z34" s="56">
        <v>26738103134936</v>
      </c>
      <c r="AA34" s="56">
        <f>Z34-Y34</f>
        <v>-104567222589</v>
      </c>
      <c r="AB34" s="56">
        <f>ROUNDDOWN(AA34/10^6,0)</f>
        <v>-104567</v>
      </c>
    </row>
    <row r="35" spans="3:28" ht="15" customHeight="1">
      <c r="C35" s="164" t="s">
        <v>11</v>
      </c>
      <c r="D35" s="164"/>
      <c r="E35" s="164"/>
      <c r="F35" s="164"/>
      <c r="G35" s="164"/>
      <c r="H35" s="253">
        <f>ROUNDDOWN(Z35/10^6,0)</f>
        <v>116029908</v>
      </c>
      <c r="I35" s="253"/>
      <c r="J35" s="253"/>
      <c r="K35" s="240"/>
      <c r="L35" s="257">
        <v>1</v>
      </c>
      <c r="M35" s="258"/>
      <c r="N35" s="258"/>
      <c r="O35" s="229">
        <f>AB35</f>
        <v>-4910876</v>
      </c>
      <c r="P35" s="230"/>
      <c r="Q35" s="230"/>
      <c r="R35" s="230"/>
      <c r="S35" s="230"/>
      <c r="T35" s="259" t="s">
        <v>64</v>
      </c>
      <c r="U35" s="259"/>
      <c r="V35" s="259"/>
      <c r="W35" s="260"/>
      <c r="X35" s="37">
        <v>1</v>
      </c>
      <c r="Y35" s="58">
        <f>SUM(Y33:Y34)</f>
        <v>120940784788611</v>
      </c>
      <c r="Z35" s="58">
        <f>SUM(Z33:Z34)</f>
        <v>116029908331151.2</v>
      </c>
      <c r="AA35" s="56">
        <f>Z35-Y35</f>
        <v>-4910876457459.797</v>
      </c>
      <c r="AB35" s="56">
        <f>ROUNDDOWN(AA35/10^6,0)</f>
        <v>-4910876</v>
      </c>
    </row>
    <row r="36" spans="8:28" ht="15" customHeight="1">
      <c r="H36" s="62"/>
      <c r="I36" s="62"/>
      <c r="J36" s="62"/>
      <c r="K36" s="62"/>
      <c r="L36" s="62"/>
      <c r="M36" s="62"/>
      <c r="N36" s="62"/>
      <c r="O36" s="62"/>
      <c r="P36" s="62"/>
      <c r="Q36" s="62"/>
      <c r="R36" s="62"/>
      <c r="S36" s="62"/>
      <c r="T36" s="62"/>
      <c r="U36" s="62"/>
      <c r="V36" s="62"/>
      <c r="W36" s="62"/>
      <c r="AA36" s="89"/>
      <c r="AB36" s="89"/>
    </row>
    <row r="37" spans="2:28" ht="15" customHeight="1">
      <c r="B37" s="66" t="s">
        <v>55</v>
      </c>
      <c r="C37" s="51"/>
      <c r="D37" s="50" t="s">
        <v>75</v>
      </c>
      <c r="E37" s="51"/>
      <c r="F37" s="51"/>
      <c r="G37" s="51"/>
      <c r="H37" s="51"/>
      <c r="I37" s="51"/>
      <c r="J37" s="51"/>
      <c r="K37" s="51"/>
      <c r="L37" s="49"/>
      <c r="M37" s="49"/>
      <c r="N37" s="49"/>
      <c r="O37" s="49"/>
      <c r="P37" s="49"/>
      <c r="Q37" s="49"/>
      <c r="R37" s="49"/>
      <c r="S37" s="49"/>
      <c r="T37" s="49"/>
      <c r="U37" s="49"/>
      <c r="V37" s="49"/>
      <c r="W37" s="49"/>
      <c r="Y37" s="67"/>
      <c r="Z37" s="67"/>
      <c r="AA37" s="60"/>
      <c r="AB37" s="60"/>
    </row>
    <row r="38" spans="2:28" ht="15" customHeight="1">
      <c r="B38" s="66"/>
      <c r="C38" s="51"/>
      <c r="D38" s="50"/>
      <c r="E38" s="51"/>
      <c r="F38" s="51"/>
      <c r="G38" s="51"/>
      <c r="H38" s="51"/>
      <c r="I38" s="51"/>
      <c r="J38" s="51"/>
      <c r="K38" s="51"/>
      <c r="L38" s="49"/>
      <c r="M38" s="49"/>
      <c r="N38" s="49"/>
      <c r="O38" s="49"/>
      <c r="P38" s="49"/>
      <c r="Q38" s="49"/>
      <c r="R38" s="49"/>
      <c r="S38" s="49"/>
      <c r="T38" s="49"/>
      <c r="U38" s="49"/>
      <c r="V38" s="49"/>
      <c r="W38" s="63" t="s">
        <v>12</v>
      </c>
      <c r="Y38" s="67"/>
      <c r="Z38" s="67"/>
      <c r="AA38" s="60"/>
      <c r="AB38" s="60"/>
    </row>
    <row r="39" spans="3:28" ht="15" customHeight="1">
      <c r="C39" s="164" t="s">
        <v>68</v>
      </c>
      <c r="D39" s="164"/>
      <c r="E39" s="164"/>
      <c r="F39" s="164"/>
      <c r="G39" s="164"/>
      <c r="H39" s="252" t="s">
        <v>69</v>
      </c>
      <c r="I39" s="252"/>
      <c r="J39" s="252"/>
      <c r="K39" s="252"/>
      <c r="L39" s="252"/>
      <c r="M39" s="252"/>
      <c r="N39" s="252"/>
      <c r="O39" s="237" t="s">
        <v>70</v>
      </c>
      <c r="P39" s="238"/>
      <c r="Q39" s="238"/>
      <c r="R39" s="238"/>
      <c r="S39" s="238"/>
      <c r="T39" s="238"/>
      <c r="U39" s="238"/>
      <c r="V39" s="238"/>
      <c r="W39" s="239"/>
      <c r="Y39" s="67"/>
      <c r="Z39" s="67"/>
      <c r="AA39" s="90"/>
      <c r="AB39" s="90"/>
    </row>
    <row r="40" spans="3:28" ht="15" customHeight="1">
      <c r="C40" s="166" t="s">
        <v>71</v>
      </c>
      <c r="D40" s="166"/>
      <c r="E40" s="166"/>
      <c r="F40" s="166"/>
      <c r="G40" s="166"/>
      <c r="H40" s="263">
        <f>ROUNDDOWN(Z40/10^6,0)</f>
        <v>400748</v>
      </c>
      <c r="I40" s="264"/>
      <c r="J40" s="264"/>
      <c r="K40" s="264"/>
      <c r="L40" s="264"/>
      <c r="M40" s="209" t="s">
        <v>88</v>
      </c>
      <c r="N40" s="210"/>
      <c r="O40" s="216">
        <f>AB40</f>
        <v>-22052</v>
      </c>
      <c r="P40" s="217"/>
      <c r="Q40" s="217"/>
      <c r="R40" s="217"/>
      <c r="S40" s="217"/>
      <c r="T40" s="217"/>
      <c r="U40" s="217"/>
      <c r="V40" s="217"/>
      <c r="W40" s="218"/>
      <c r="Y40" s="88">
        <v>422801432461.05</v>
      </c>
      <c r="Z40" s="88">
        <v>400748894677.57</v>
      </c>
      <c r="AA40" s="56">
        <f>Z40-Y40</f>
        <v>-22052537783.47998</v>
      </c>
      <c r="AB40" s="56">
        <f>ROUNDDOWN(AA40/10^6,0)</f>
        <v>-22052</v>
      </c>
    </row>
    <row r="41" spans="3:28" ht="15" customHeight="1">
      <c r="C41" s="148" t="s">
        <v>73</v>
      </c>
      <c r="D41" s="149"/>
      <c r="E41" s="149"/>
      <c r="F41" s="149"/>
      <c r="G41" s="150"/>
      <c r="H41" s="265">
        <f>ROUNDDOWN(Z41/10^6,0)</f>
        <v>445</v>
      </c>
      <c r="I41" s="264"/>
      <c r="J41" s="264"/>
      <c r="K41" s="264"/>
      <c r="L41" s="264"/>
      <c r="M41" s="69"/>
      <c r="N41" s="70"/>
      <c r="O41" s="216">
        <f>AB41</f>
        <v>-24</v>
      </c>
      <c r="P41" s="217"/>
      <c r="Q41" s="217"/>
      <c r="R41" s="217"/>
      <c r="S41" s="217"/>
      <c r="T41" s="217"/>
      <c r="U41" s="217"/>
      <c r="V41" s="217"/>
      <c r="W41" s="218"/>
      <c r="Y41" s="88">
        <v>469964834</v>
      </c>
      <c r="Z41" s="88">
        <v>445523877</v>
      </c>
      <c r="AA41" s="56">
        <f>Z41-Y41</f>
        <v>-24440957</v>
      </c>
      <c r="AB41" s="56">
        <f>ROUNDDOWN(AA41/10^6,0)</f>
        <v>-24</v>
      </c>
    </row>
    <row r="42" spans="3:27" ht="7.5" customHeight="1">
      <c r="C42" s="39"/>
      <c r="D42" s="45"/>
      <c r="E42" s="45"/>
      <c r="F42" s="45"/>
      <c r="G42" s="45"/>
      <c r="H42" s="45"/>
      <c r="I42" s="45"/>
      <c r="J42" s="45"/>
      <c r="K42" s="45"/>
      <c r="L42" s="45"/>
      <c r="M42" s="45"/>
      <c r="N42" s="45"/>
      <c r="O42" s="45"/>
      <c r="P42" s="45"/>
      <c r="Q42" s="45"/>
      <c r="R42" s="45"/>
      <c r="S42" s="45"/>
      <c r="T42" s="45"/>
      <c r="U42" s="45"/>
      <c r="V42" s="45"/>
      <c r="W42" s="45"/>
      <c r="Y42" s="67"/>
      <c r="Z42" s="67"/>
      <c r="AA42" s="68"/>
    </row>
    <row r="43" spans="3:27" ht="15.75" customHeight="1">
      <c r="C43" s="49" t="s">
        <v>78</v>
      </c>
      <c r="D43" s="45"/>
      <c r="E43" s="45"/>
      <c r="F43" s="45"/>
      <c r="G43" s="45"/>
      <c r="H43" s="45"/>
      <c r="I43" s="45"/>
      <c r="J43" s="45"/>
      <c r="K43" s="45"/>
      <c r="L43" s="45"/>
      <c r="M43" s="45"/>
      <c r="N43" s="45"/>
      <c r="O43" s="45"/>
      <c r="P43" s="45"/>
      <c r="Q43" s="45"/>
      <c r="R43" s="45"/>
      <c r="S43" s="45"/>
      <c r="T43" s="45"/>
      <c r="U43" s="45"/>
      <c r="V43" s="45"/>
      <c r="W43" s="45"/>
      <c r="Y43" s="67"/>
      <c r="Z43" s="67"/>
      <c r="AA43" s="68"/>
    </row>
    <row r="44" spans="3:28" ht="15" customHeight="1">
      <c r="C44" s="49" t="s">
        <v>79</v>
      </c>
      <c r="D44" s="261" t="s">
        <v>66</v>
      </c>
      <c r="E44" s="262"/>
      <c r="F44" s="262"/>
      <c r="G44" s="262"/>
      <c r="H44" s="262"/>
      <c r="I44" s="262"/>
      <c r="J44" s="262"/>
      <c r="K44" s="262"/>
      <c r="L44" s="262"/>
      <c r="M44" s="262"/>
      <c r="N44" s="262"/>
      <c r="O44" s="262"/>
      <c r="P44" s="262"/>
      <c r="Q44" s="262"/>
      <c r="R44" s="262"/>
      <c r="S44" s="262"/>
      <c r="T44" s="262"/>
      <c r="U44" s="262"/>
      <c r="V44" s="262"/>
      <c r="W44" s="262"/>
      <c r="Y44" s="67"/>
      <c r="Z44" s="67"/>
      <c r="AA44" s="60"/>
      <c r="AB44" s="60"/>
    </row>
    <row r="45" spans="3:28" ht="15" customHeight="1">
      <c r="C45" s="45"/>
      <c r="D45" s="262"/>
      <c r="E45" s="262"/>
      <c r="F45" s="262"/>
      <c r="G45" s="262"/>
      <c r="H45" s="262"/>
      <c r="I45" s="262"/>
      <c r="J45" s="262"/>
      <c r="K45" s="262"/>
      <c r="L45" s="262"/>
      <c r="M45" s="262"/>
      <c r="N45" s="262"/>
      <c r="O45" s="262"/>
      <c r="P45" s="262"/>
      <c r="Q45" s="262"/>
      <c r="R45" s="262"/>
      <c r="S45" s="262"/>
      <c r="T45" s="262"/>
      <c r="U45" s="262"/>
      <c r="V45" s="262"/>
      <c r="W45" s="262"/>
      <c r="Y45" s="67"/>
      <c r="Z45" s="67"/>
      <c r="AA45" s="60"/>
      <c r="AB45" s="60"/>
    </row>
    <row r="46" spans="3:28" ht="15" customHeight="1">
      <c r="C46" s="45"/>
      <c r="D46" s="262"/>
      <c r="E46" s="262"/>
      <c r="F46" s="262"/>
      <c r="G46" s="262"/>
      <c r="H46" s="262"/>
      <c r="I46" s="262"/>
      <c r="J46" s="262"/>
      <c r="K46" s="262"/>
      <c r="L46" s="262"/>
      <c r="M46" s="262"/>
      <c r="N46" s="262"/>
      <c r="O46" s="262"/>
      <c r="P46" s="262"/>
      <c r="Q46" s="262"/>
      <c r="R46" s="262"/>
      <c r="S46" s="262"/>
      <c r="T46" s="262"/>
      <c r="U46" s="262"/>
      <c r="V46" s="262"/>
      <c r="W46" s="262"/>
      <c r="Y46" s="67"/>
      <c r="Z46" s="67"/>
      <c r="AA46" s="60"/>
      <c r="AB46" s="60"/>
    </row>
    <row r="47" spans="3:28" ht="15" customHeight="1">
      <c r="C47" s="45"/>
      <c r="D47" s="262"/>
      <c r="E47" s="262"/>
      <c r="F47" s="262"/>
      <c r="G47" s="262"/>
      <c r="H47" s="262"/>
      <c r="I47" s="262"/>
      <c r="J47" s="262"/>
      <c r="K47" s="262"/>
      <c r="L47" s="262"/>
      <c r="M47" s="262"/>
      <c r="N47" s="262"/>
      <c r="O47" s="262"/>
      <c r="P47" s="262"/>
      <c r="Q47" s="262"/>
      <c r="R47" s="262"/>
      <c r="S47" s="262"/>
      <c r="T47" s="262"/>
      <c r="U47" s="262"/>
      <c r="V47" s="262"/>
      <c r="W47" s="262"/>
      <c r="Y47" s="67"/>
      <c r="Z47" s="67"/>
      <c r="AA47" s="60"/>
      <c r="AB47" s="60"/>
    </row>
    <row r="48" spans="3:28" ht="15" customHeight="1">
      <c r="C48" s="45"/>
      <c r="D48" s="262"/>
      <c r="E48" s="262"/>
      <c r="F48" s="262"/>
      <c r="G48" s="262"/>
      <c r="H48" s="262"/>
      <c r="I48" s="262"/>
      <c r="J48" s="262"/>
      <c r="K48" s="262"/>
      <c r="L48" s="262"/>
      <c r="M48" s="262"/>
      <c r="N48" s="262"/>
      <c r="O48" s="262"/>
      <c r="P48" s="262"/>
      <c r="Q48" s="262"/>
      <c r="R48" s="262"/>
      <c r="S48" s="262"/>
      <c r="T48" s="262"/>
      <c r="U48" s="262"/>
      <c r="V48" s="262"/>
      <c r="W48" s="262"/>
      <c r="Y48" s="67"/>
      <c r="Z48" s="67"/>
      <c r="AA48" s="60"/>
      <c r="AB48" s="60"/>
    </row>
    <row r="49" spans="3:28" ht="15" customHeight="1">
      <c r="C49" s="39"/>
      <c r="D49" s="262"/>
      <c r="E49" s="262"/>
      <c r="F49" s="262"/>
      <c r="G49" s="262"/>
      <c r="H49" s="262"/>
      <c r="I49" s="262"/>
      <c r="J49" s="262"/>
      <c r="K49" s="262"/>
      <c r="L49" s="262"/>
      <c r="M49" s="262"/>
      <c r="N49" s="262"/>
      <c r="O49" s="262"/>
      <c r="P49" s="262"/>
      <c r="Q49" s="262"/>
      <c r="R49" s="262"/>
      <c r="S49" s="262"/>
      <c r="T49" s="262"/>
      <c r="U49" s="262"/>
      <c r="V49" s="262"/>
      <c r="W49" s="262"/>
      <c r="Y49" s="67"/>
      <c r="Z49" s="67"/>
      <c r="AA49" s="60"/>
      <c r="AB49" s="60"/>
    </row>
    <row r="50" spans="3:27" ht="7.5" customHeight="1">
      <c r="C50" s="39"/>
      <c r="D50" s="45"/>
      <c r="E50" s="45"/>
      <c r="F50" s="45"/>
      <c r="G50" s="45"/>
      <c r="H50" s="45"/>
      <c r="I50" s="45"/>
      <c r="J50" s="45"/>
      <c r="K50" s="45"/>
      <c r="L50" s="45"/>
      <c r="M50" s="45"/>
      <c r="N50" s="45"/>
      <c r="O50" s="45"/>
      <c r="P50" s="45"/>
      <c r="Q50" s="45"/>
      <c r="R50" s="45"/>
      <c r="S50" s="45"/>
      <c r="T50" s="45"/>
      <c r="U50" s="45"/>
      <c r="V50" s="45"/>
      <c r="W50" s="45"/>
      <c r="Y50" s="67"/>
      <c r="Z50" s="67"/>
      <c r="AA50" s="68"/>
    </row>
    <row r="51" spans="1:28" s="33" customFormat="1" ht="15" customHeight="1">
      <c r="A51" s="1"/>
      <c r="B51" s="47" t="s">
        <v>54</v>
      </c>
      <c r="C51" s="48"/>
      <c r="D51" s="52" t="s">
        <v>76</v>
      </c>
      <c r="E51" s="48"/>
      <c r="F51" s="48"/>
      <c r="G51" s="48"/>
      <c r="H51" s="48"/>
      <c r="I51" s="48"/>
      <c r="J51" s="48"/>
      <c r="K51" s="48"/>
      <c r="L51" s="48"/>
      <c r="M51" s="48"/>
      <c r="N51" s="48"/>
      <c r="O51" s="71"/>
      <c r="P51" s="71"/>
      <c r="Q51" s="71"/>
      <c r="R51" s="71"/>
      <c r="S51" s="71"/>
      <c r="T51" s="53"/>
      <c r="U51" s="53"/>
      <c r="V51" s="53"/>
      <c r="W51" s="53"/>
      <c r="Y51" s="72"/>
      <c r="Z51" s="72"/>
      <c r="AA51" s="60"/>
      <c r="AB51" s="60"/>
    </row>
    <row r="52" spans="3:27" ht="15" customHeight="1">
      <c r="C52" s="39"/>
      <c r="D52" s="45"/>
      <c r="E52" s="45"/>
      <c r="F52" s="45"/>
      <c r="G52" s="45"/>
      <c r="H52" s="45"/>
      <c r="I52" s="45"/>
      <c r="J52" s="45"/>
      <c r="K52" s="45"/>
      <c r="L52" s="45"/>
      <c r="M52" s="45"/>
      <c r="N52" s="45"/>
      <c r="O52" s="45"/>
      <c r="P52" s="45"/>
      <c r="Q52" s="45"/>
      <c r="R52" s="45"/>
      <c r="S52" s="45"/>
      <c r="T52" s="45"/>
      <c r="U52" s="45"/>
      <c r="V52" s="45"/>
      <c r="W52" s="63" t="s">
        <v>67</v>
      </c>
      <c r="Y52" s="67"/>
      <c r="Z52" s="67"/>
      <c r="AA52" s="68"/>
    </row>
    <row r="53" spans="3:27" ht="15" customHeight="1">
      <c r="C53" s="164" t="s">
        <v>68</v>
      </c>
      <c r="D53" s="164"/>
      <c r="E53" s="164"/>
      <c r="F53" s="164"/>
      <c r="G53" s="164"/>
      <c r="H53" s="252" t="s">
        <v>69</v>
      </c>
      <c r="I53" s="252"/>
      <c r="J53" s="252"/>
      <c r="K53" s="252"/>
      <c r="L53" s="252"/>
      <c r="M53" s="252"/>
      <c r="N53" s="252"/>
      <c r="O53" s="237" t="s">
        <v>70</v>
      </c>
      <c r="P53" s="238"/>
      <c r="Q53" s="238"/>
      <c r="R53" s="238"/>
      <c r="S53" s="238"/>
      <c r="T53" s="238"/>
      <c r="U53" s="238"/>
      <c r="V53" s="238"/>
      <c r="W53" s="239"/>
      <c r="Y53" s="67"/>
      <c r="Z53" s="67"/>
      <c r="AA53" s="68"/>
    </row>
    <row r="54" spans="3:28" ht="15" customHeight="1">
      <c r="C54" s="166" t="s">
        <v>86</v>
      </c>
      <c r="D54" s="166"/>
      <c r="E54" s="166"/>
      <c r="F54" s="166"/>
      <c r="G54" s="166"/>
      <c r="H54" s="263">
        <v>115609390</v>
      </c>
      <c r="I54" s="264"/>
      <c r="J54" s="264"/>
      <c r="K54" s="264"/>
      <c r="L54" s="264"/>
      <c r="M54" s="209" t="s">
        <v>87</v>
      </c>
      <c r="N54" s="210"/>
      <c r="O54" s="216">
        <f>AB54</f>
        <v>-4887206</v>
      </c>
      <c r="P54" s="217"/>
      <c r="Q54" s="217"/>
      <c r="R54" s="217"/>
      <c r="S54" s="217"/>
      <c r="T54" s="217"/>
      <c r="U54" s="217"/>
      <c r="V54" s="217"/>
      <c r="W54" s="218"/>
      <c r="Y54" s="88">
        <v>120496597294807</v>
      </c>
      <c r="Z54" s="88">
        <v>115609390465434</v>
      </c>
      <c r="AA54" s="56">
        <f>Z54-Y54</f>
        <v>-4887206829373</v>
      </c>
      <c r="AB54" s="56">
        <f>ROUNDDOWN(AA54/10^6,0)</f>
        <v>-4887206</v>
      </c>
    </row>
    <row r="55" spans="3:28" ht="15" customHeight="1">
      <c r="C55" s="266" t="s">
        <v>74</v>
      </c>
      <c r="D55" s="266"/>
      <c r="E55" s="266"/>
      <c r="F55" s="266"/>
      <c r="G55" s="266"/>
      <c r="H55" s="263">
        <f>ROUNDDOWN(Z55/10^6,0)</f>
        <v>1085</v>
      </c>
      <c r="I55" s="264"/>
      <c r="J55" s="264"/>
      <c r="K55" s="264"/>
      <c r="L55" s="264"/>
      <c r="M55" s="69"/>
      <c r="N55" s="70"/>
      <c r="O55" s="216">
        <f>AB55</f>
        <v>-322</v>
      </c>
      <c r="P55" s="217"/>
      <c r="Q55" s="217"/>
      <c r="R55" s="217"/>
      <c r="S55" s="217"/>
      <c r="T55" s="217"/>
      <c r="U55" s="217"/>
      <c r="V55" s="217"/>
      <c r="W55" s="218"/>
      <c r="Y55" s="88">
        <v>1408123408</v>
      </c>
      <c r="Z55" s="88">
        <v>1085424903</v>
      </c>
      <c r="AA55" s="56">
        <f>Z55-Y55</f>
        <v>-322698505</v>
      </c>
      <c r="AB55" s="56">
        <f>ROUNDDOWN(AA55/10^6,0)</f>
        <v>-322</v>
      </c>
    </row>
    <row r="56" spans="3:27" ht="7.5" customHeight="1">
      <c r="C56" s="39"/>
      <c r="D56" s="45"/>
      <c r="E56" s="45"/>
      <c r="F56" s="45"/>
      <c r="G56" s="45"/>
      <c r="H56" s="45"/>
      <c r="I56" s="45"/>
      <c r="J56" s="45"/>
      <c r="K56" s="45"/>
      <c r="L56" s="45"/>
      <c r="M56" s="45"/>
      <c r="N56" s="45"/>
      <c r="O56" s="45"/>
      <c r="P56" s="45"/>
      <c r="Q56" s="45"/>
      <c r="R56" s="45"/>
      <c r="S56" s="45"/>
      <c r="T56" s="45"/>
      <c r="U56" s="45"/>
      <c r="V56" s="45"/>
      <c r="W56" s="45"/>
      <c r="Y56" s="67"/>
      <c r="Z56" s="67"/>
      <c r="AA56" s="68"/>
    </row>
    <row r="57" spans="3:27" ht="15.75" customHeight="1">
      <c r="C57" s="49" t="s">
        <v>80</v>
      </c>
      <c r="D57" s="45"/>
      <c r="E57" s="45"/>
      <c r="F57" s="45"/>
      <c r="G57" s="45"/>
      <c r="H57" s="45"/>
      <c r="I57" s="45"/>
      <c r="J57" s="45"/>
      <c r="K57" s="45"/>
      <c r="L57" s="45"/>
      <c r="M57" s="45"/>
      <c r="N57" s="45"/>
      <c r="O57" s="45"/>
      <c r="P57" s="45"/>
      <c r="Q57" s="45"/>
      <c r="R57" s="45"/>
      <c r="S57" s="45"/>
      <c r="T57" s="45"/>
      <c r="U57" s="45"/>
      <c r="V57" s="45"/>
      <c r="W57" s="45"/>
      <c r="Y57" s="67"/>
      <c r="Z57" s="67"/>
      <c r="AA57" s="68"/>
    </row>
    <row r="58" spans="8:23" ht="15" customHeight="1">
      <c r="H58" s="62"/>
      <c r="I58" s="62"/>
      <c r="J58" s="62"/>
      <c r="K58" s="62"/>
      <c r="L58" s="62"/>
      <c r="M58" s="62"/>
      <c r="N58" s="62"/>
      <c r="O58" s="62"/>
      <c r="P58" s="62"/>
      <c r="Q58" s="62"/>
      <c r="R58" s="62"/>
      <c r="S58" s="62"/>
      <c r="T58" s="62"/>
      <c r="U58" s="62"/>
      <c r="V58" s="62"/>
      <c r="W58" s="62"/>
    </row>
    <row r="59" spans="8:23" ht="15" customHeight="1">
      <c r="H59" s="62"/>
      <c r="I59" s="62"/>
      <c r="J59" s="62"/>
      <c r="K59" s="62"/>
      <c r="L59" s="62"/>
      <c r="M59" s="62"/>
      <c r="N59" s="62"/>
      <c r="O59" s="62"/>
      <c r="P59" s="62"/>
      <c r="Q59" s="62"/>
      <c r="R59" s="62"/>
      <c r="S59" s="62"/>
      <c r="T59" s="62"/>
      <c r="U59" s="62"/>
      <c r="V59" s="62"/>
      <c r="W59" s="62"/>
    </row>
    <row r="60" spans="2:28" s="33" customFormat="1" ht="15" customHeight="1">
      <c r="B60" s="73" t="s">
        <v>22</v>
      </c>
      <c r="C60" s="73"/>
      <c r="D60" s="73"/>
      <c r="E60" s="73"/>
      <c r="F60" s="73"/>
      <c r="G60" s="73"/>
      <c r="H60" s="73"/>
      <c r="I60" s="73"/>
      <c r="J60" s="73"/>
      <c r="K60" s="73"/>
      <c r="L60" s="73"/>
      <c r="M60" s="73"/>
      <c r="N60" s="1"/>
      <c r="O60" s="1"/>
      <c r="P60" s="1"/>
      <c r="Q60" s="1"/>
      <c r="S60" s="20"/>
      <c r="T60" s="1"/>
      <c r="U60" s="1"/>
      <c r="Y60" s="74"/>
      <c r="Z60" s="64">
        <f>Z33/Z35</f>
        <v>0.7695585257326496</v>
      </c>
      <c r="AA60" s="53"/>
      <c r="AB60" s="53"/>
    </row>
    <row r="61" spans="2:28" s="33" customFormat="1" ht="15" customHeight="1">
      <c r="B61" s="73"/>
      <c r="C61" s="73"/>
      <c r="D61" s="73"/>
      <c r="E61" s="73"/>
      <c r="F61" s="73"/>
      <c r="G61" s="73"/>
      <c r="H61" s="73"/>
      <c r="I61" s="73"/>
      <c r="J61" s="73"/>
      <c r="K61" s="73"/>
      <c r="L61" s="73"/>
      <c r="M61" s="73"/>
      <c r="N61" s="1"/>
      <c r="O61" s="1"/>
      <c r="P61" s="1"/>
      <c r="Q61" s="1"/>
      <c r="S61" s="20" t="s">
        <v>23</v>
      </c>
      <c r="T61" s="1"/>
      <c r="U61" s="1"/>
      <c r="Y61" s="74"/>
      <c r="Z61" s="64">
        <f>Z34/Z35</f>
        <v>0.23044147426735034</v>
      </c>
      <c r="AA61" s="53"/>
      <c r="AB61" s="53"/>
    </row>
    <row r="62" spans="2:28" s="35" customFormat="1" ht="18.75" customHeight="1">
      <c r="B62" s="21"/>
      <c r="C62" s="22"/>
      <c r="D62" s="22"/>
      <c r="E62" s="22"/>
      <c r="F62" s="22"/>
      <c r="G62" s="23"/>
      <c r="H62" s="267">
        <f>+H32</f>
        <v>28</v>
      </c>
      <c r="I62" s="268"/>
      <c r="J62" s="268"/>
      <c r="K62" s="268"/>
      <c r="L62" s="268"/>
      <c r="M62" s="269"/>
      <c r="N62" s="179" t="s">
        <v>24</v>
      </c>
      <c r="O62" s="117"/>
      <c r="P62" s="117"/>
      <c r="Q62" s="117"/>
      <c r="R62" s="117"/>
      <c r="S62" s="118"/>
      <c r="T62" s="4"/>
      <c r="U62" s="4"/>
      <c r="V62" s="4"/>
      <c r="W62" s="4"/>
      <c r="Y62" s="75"/>
      <c r="Z62" s="75"/>
      <c r="AA62" s="53"/>
      <c r="AB62" s="53"/>
    </row>
    <row r="63" spans="2:28" s="35" customFormat="1" ht="15" customHeight="1">
      <c r="B63" s="180" t="s">
        <v>25</v>
      </c>
      <c r="C63" s="181"/>
      <c r="D63" s="181"/>
      <c r="E63" s="181"/>
      <c r="F63" s="181"/>
      <c r="G63" s="181"/>
      <c r="H63" s="270">
        <f>ROUNDDOWN(Z63/10^6,0)</f>
        <v>8663</v>
      </c>
      <c r="I63" s="271"/>
      <c r="J63" s="271"/>
      <c r="K63" s="271"/>
      <c r="L63" s="271"/>
      <c r="M63" s="272"/>
      <c r="N63" s="273">
        <f>AB63</f>
        <v>5377</v>
      </c>
      <c r="O63" s="274"/>
      <c r="P63" s="274"/>
      <c r="Q63" s="274"/>
      <c r="R63" s="274"/>
      <c r="S63" s="275"/>
      <c r="T63" s="73"/>
      <c r="U63" s="73"/>
      <c r="V63" s="73"/>
      <c r="W63" s="73"/>
      <c r="Y63" s="76">
        <f>SUM(Y64:Y65)</f>
        <v>3286068776</v>
      </c>
      <c r="Z63" s="76">
        <f>+Z64+Z65</f>
        <v>8663774591</v>
      </c>
      <c r="AA63" s="56">
        <f aca="true" t="shared" si="4" ref="AA63:AA72">Z63-Y63</f>
        <v>5377705815</v>
      </c>
      <c r="AB63" s="56">
        <f>ROUNDDOWN(AA63/10^6,0)</f>
        <v>5377</v>
      </c>
    </row>
    <row r="64" spans="1:28" s="33" customFormat="1" ht="15" customHeight="1">
      <c r="A64" s="1"/>
      <c r="B64" s="24"/>
      <c r="C64" s="7" t="s">
        <v>26</v>
      </c>
      <c r="D64" s="17"/>
      <c r="E64" s="17"/>
      <c r="F64" s="17"/>
      <c r="G64" s="17"/>
      <c r="H64" s="226">
        <f aca="true" t="shared" si="5" ref="H64:H72">ROUNDDOWN(Z64/10^6,0)</f>
        <v>45</v>
      </c>
      <c r="I64" s="227"/>
      <c r="J64" s="227"/>
      <c r="K64" s="227"/>
      <c r="L64" s="227"/>
      <c r="M64" s="228"/>
      <c r="N64" s="276">
        <f>AB64</f>
        <v>45</v>
      </c>
      <c r="O64" s="277"/>
      <c r="P64" s="277"/>
      <c r="Q64" s="277"/>
      <c r="R64" s="277"/>
      <c r="S64" s="278"/>
      <c r="T64" s="53"/>
      <c r="U64" s="53"/>
      <c r="V64" s="53"/>
      <c r="W64" s="53"/>
      <c r="Y64" s="77">
        <v>800187</v>
      </c>
      <c r="Z64" s="77">
        <v>45816707</v>
      </c>
      <c r="AA64" s="56">
        <f t="shared" si="4"/>
        <v>45016520</v>
      </c>
      <c r="AB64" s="56">
        <f>ROUNDDOWN(AA64/10^6,0)</f>
        <v>45</v>
      </c>
    </row>
    <row r="65" spans="1:28" s="33" customFormat="1" ht="15" customHeight="1">
      <c r="A65" s="1"/>
      <c r="B65" s="25"/>
      <c r="C65" s="7" t="s">
        <v>27</v>
      </c>
      <c r="D65" s="17"/>
      <c r="E65" s="17"/>
      <c r="F65" s="17"/>
      <c r="G65" s="17"/>
      <c r="H65" s="226">
        <f t="shared" si="5"/>
        <v>8617</v>
      </c>
      <c r="I65" s="227"/>
      <c r="J65" s="227"/>
      <c r="K65" s="227"/>
      <c r="L65" s="227"/>
      <c r="M65" s="228"/>
      <c r="N65" s="279">
        <f>AB65</f>
        <v>5332</v>
      </c>
      <c r="O65" s="280"/>
      <c r="P65" s="280"/>
      <c r="Q65" s="280"/>
      <c r="R65" s="280"/>
      <c r="S65" s="281"/>
      <c r="T65" s="53"/>
      <c r="U65" s="53"/>
      <c r="V65" s="53"/>
      <c r="W65" s="53"/>
      <c r="Y65" s="77">
        <v>3285268589</v>
      </c>
      <c r="Z65" s="77">
        <v>8617957884</v>
      </c>
      <c r="AA65" s="56">
        <f t="shared" si="4"/>
        <v>5332689295</v>
      </c>
      <c r="AB65" s="56">
        <f aca="true" t="shared" si="6" ref="AB65:AB72">ROUNDDOWN(AA65/10^6,0)</f>
        <v>5332</v>
      </c>
    </row>
    <row r="66" spans="1:28" s="33" customFormat="1" ht="15" customHeight="1">
      <c r="A66" s="1"/>
      <c r="B66" s="119" t="s">
        <v>28</v>
      </c>
      <c r="C66" s="120"/>
      <c r="D66" s="120"/>
      <c r="E66" s="120"/>
      <c r="F66" s="120"/>
      <c r="G66" s="120"/>
      <c r="H66" s="221">
        <f t="shared" si="5"/>
        <v>2107496</v>
      </c>
      <c r="I66" s="222"/>
      <c r="J66" s="222"/>
      <c r="K66" s="222"/>
      <c r="L66" s="222"/>
      <c r="M66" s="223"/>
      <c r="N66" s="273">
        <f>AB66</f>
        <v>-331246</v>
      </c>
      <c r="O66" s="274"/>
      <c r="P66" s="274"/>
      <c r="Q66" s="274"/>
      <c r="R66" s="274"/>
      <c r="S66" s="275"/>
      <c r="T66" s="53"/>
      <c r="U66" s="53"/>
      <c r="V66" s="53"/>
      <c r="W66" s="53"/>
      <c r="Y66" s="78">
        <f>SUM(Y67:Y69)</f>
        <v>2438743736845</v>
      </c>
      <c r="Z66" s="78">
        <f>+Z67+Z68+Z69</f>
        <v>2107496810174</v>
      </c>
      <c r="AA66" s="56">
        <f t="shared" si="4"/>
        <v>-331246926671</v>
      </c>
      <c r="AB66" s="56">
        <f t="shared" si="6"/>
        <v>-331246</v>
      </c>
    </row>
    <row r="67" spans="1:28" s="33" customFormat="1" ht="15" customHeight="1">
      <c r="A67" s="1"/>
      <c r="B67" s="24"/>
      <c r="C67" s="7" t="s">
        <v>29</v>
      </c>
      <c r="D67" s="17"/>
      <c r="E67" s="17"/>
      <c r="F67" s="17"/>
      <c r="G67" s="17"/>
      <c r="H67" s="226">
        <f t="shared" si="5"/>
        <v>2005613</v>
      </c>
      <c r="I67" s="227"/>
      <c r="J67" s="227"/>
      <c r="K67" s="227"/>
      <c r="L67" s="227"/>
      <c r="M67" s="228"/>
      <c r="N67" s="279">
        <f aca="true" t="shared" si="7" ref="N67:N72">AB67</f>
        <v>-356879</v>
      </c>
      <c r="O67" s="280"/>
      <c r="P67" s="280"/>
      <c r="Q67" s="280"/>
      <c r="R67" s="280"/>
      <c r="S67" s="281"/>
      <c r="T67" s="53"/>
      <c r="U67" s="53"/>
      <c r="V67" s="53"/>
      <c r="W67" s="53"/>
      <c r="Y67" s="77">
        <v>2362492374002</v>
      </c>
      <c r="Z67" s="77">
        <v>2005613050691</v>
      </c>
      <c r="AA67" s="56">
        <f t="shared" si="4"/>
        <v>-356879323311</v>
      </c>
      <c r="AB67" s="56">
        <f t="shared" si="6"/>
        <v>-356879</v>
      </c>
    </row>
    <row r="68" spans="1:28" s="33" customFormat="1" ht="15" customHeight="1">
      <c r="A68" s="1"/>
      <c r="B68" s="24"/>
      <c r="C68" s="7" t="s">
        <v>30</v>
      </c>
      <c r="D68" s="17"/>
      <c r="E68" s="17"/>
      <c r="F68" s="17"/>
      <c r="G68" s="17"/>
      <c r="H68" s="226">
        <f t="shared" si="5"/>
        <v>62603</v>
      </c>
      <c r="I68" s="227"/>
      <c r="J68" s="227"/>
      <c r="K68" s="227"/>
      <c r="L68" s="227"/>
      <c r="M68" s="228"/>
      <c r="N68" s="279">
        <f t="shared" si="7"/>
        <v>12122</v>
      </c>
      <c r="O68" s="280"/>
      <c r="P68" s="280"/>
      <c r="Q68" s="280"/>
      <c r="R68" s="280"/>
      <c r="S68" s="281"/>
      <c r="T68" s="53"/>
      <c r="U68" s="53"/>
      <c r="V68" s="53"/>
      <c r="W68" s="53"/>
      <c r="Y68" s="77">
        <v>50480690214</v>
      </c>
      <c r="Z68" s="77">
        <v>62603528481</v>
      </c>
      <c r="AA68" s="56">
        <f t="shared" si="4"/>
        <v>12122838267</v>
      </c>
      <c r="AB68" s="56">
        <f t="shared" si="6"/>
        <v>12122</v>
      </c>
    </row>
    <row r="69" spans="1:28" s="33" customFormat="1" ht="15" customHeight="1">
      <c r="A69" s="1"/>
      <c r="B69" s="25"/>
      <c r="C69" s="7" t="s">
        <v>31</v>
      </c>
      <c r="D69" s="17"/>
      <c r="E69" s="17"/>
      <c r="F69" s="17"/>
      <c r="G69" s="17"/>
      <c r="H69" s="226">
        <f t="shared" si="5"/>
        <v>39280</v>
      </c>
      <c r="I69" s="227"/>
      <c r="J69" s="227"/>
      <c r="K69" s="227"/>
      <c r="L69" s="227"/>
      <c r="M69" s="228"/>
      <c r="N69" s="279">
        <f t="shared" si="7"/>
        <v>13509</v>
      </c>
      <c r="O69" s="280"/>
      <c r="P69" s="280"/>
      <c r="Q69" s="280"/>
      <c r="R69" s="280"/>
      <c r="S69" s="281"/>
      <c r="T69" s="53"/>
      <c r="U69" s="53"/>
      <c r="V69" s="53"/>
      <c r="W69" s="53"/>
      <c r="Y69" s="77">
        <v>25770672629</v>
      </c>
      <c r="Z69" s="77">
        <v>39280231002</v>
      </c>
      <c r="AA69" s="56">
        <f t="shared" si="4"/>
        <v>13509558373</v>
      </c>
      <c r="AB69" s="56">
        <f t="shared" si="6"/>
        <v>13509</v>
      </c>
    </row>
    <row r="70" spans="1:28" s="33" customFormat="1" ht="15" customHeight="1">
      <c r="A70" s="1"/>
      <c r="B70" s="132" t="s">
        <v>32</v>
      </c>
      <c r="C70" s="133"/>
      <c r="D70" s="133"/>
      <c r="E70" s="133"/>
      <c r="F70" s="133"/>
      <c r="G70" s="133"/>
      <c r="H70" s="226">
        <f t="shared" si="5"/>
        <v>61876</v>
      </c>
      <c r="I70" s="227"/>
      <c r="J70" s="227"/>
      <c r="K70" s="227"/>
      <c r="L70" s="227"/>
      <c r="M70" s="228"/>
      <c r="N70" s="273">
        <f t="shared" si="7"/>
        <v>34420</v>
      </c>
      <c r="O70" s="274"/>
      <c r="P70" s="274"/>
      <c r="Q70" s="274"/>
      <c r="R70" s="274"/>
      <c r="S70" s="275"/>
      <c r="T70" s="53"/>
      <c r="U70" s="53"/>
      <c r="V70" s="53"/>
      <c r="W70" s="53"/>
      <c r="Y70" s="79">
        <v>27455836986</v>
      </c>
      <c r="Z70" s="79">
        <v>61876040434</v>
      </c>
      <c r="AA70" s="56">
        <f t="shared" si="4"/>
        <v>34420203448</v>
      </c>
      <c r="AB70" s="56">
        <f t="shared" si="6"/>
        <v>34420</v>
      </c>
    </row>
    <row r="71" spans="1:28" s="33" customFormat="1" ht="15" customHeight="1">
      <c r="A71" s="1"/>
      <c r="B71" s="132" t="s">
        <v>33</v>
      </c>
      <c r="C71" s="133"/>
      <c r="D71" s="133"/>
      <c r="E71" s="133"/>
      <c r="F71" s="133"/>
      <c r="G71" s="133"/>
      <c r="H71" s="226">
        <f>ROUNDDOWN(Z71/10^6,0)</f>
        <v>2178036</v>
      </c>
      <c r="I71" s="227"/>
      <c r="J71" s="227"/>
      <c r="K71" s="227"/>
      <c r="L71" s="227"/>
      <c r="M71" s="228"/>
      <c r="N71" s="273">
        <f t="shared" si="7"/>
        <v>-291449</v>
      </c>
      <c r="O71" s="274"/>
      <c r="P71" s="274"/>
      <c r="Q71" s="274"/>
      <c r="R71" s="274"/>
      <c r="S71" s="275"/>
      <c r="T71" s="53"/>
      <c r="U71" s="53"/>
      <c r="V71" s="53"/>
      <c r="W71" s="53"/>
      <c r="Y71" s="78">
        <f>SUM(Y63,Y66,Y70)</f>
        <v>2469485642607</v>
      </c>
      <c r="Z71" s="78">
        <f>SUM(Z63,Z66,Z70)</f>
        <v>2178036625199</v>
      </c>
      <c r="AA71" s="56">
        <f t="shared" si="4"/>
        <v>-291449017408</v>
      </c>
      <c r="AB71" s="56">
        <f t="shared" si="6"/>
        <v>-291449</v>
      </c>
    </row>
    <row r="72" spans="1:28" s="33" customFormat="1" ht="15" customHeight="1">
      <c r="A72" s="1"/>
      <c r="B72" s="136" t="s">
        <v>34</v>
      </c>
      <c r="C72" s="137"/>
      <c r="D72" s="137"/>
      <c r="E72" s="137"/>
      <c r="F72" s="137"/>
      <c r="G72" s="137"/>
      <c r="H72" s="282">
        <f t="shared" si="5"/>
        <v>62027</v>
      </c>
      <c r="I72" s="283"/>
      <c r="J72" s="283"/>
      <c r="K72" s="283"/>
      <c r="L72" s="283"/>
      <c r="M72" s="284"/>
      <c r="N72" s="285">
        <f t="shared" si="7"/>
        <v>20313</v>
      </c>
      <c r="O72" s="285"/>
      <c r="P72" s="285"/>
      <c r="Q72" s="285"/>
      <c r="R72" s="285"/>
      <c r="S72" s="285"/>
      <c r="T72" s="53"/>
      <c r="U72" s="53"/>
      <c r="V72" s="53"/>
      <c r="W72" s="53"/>
      <c r="Y72" s="77">
        <v>41714477161</v>
      </c>
      <c r="Z72" s="77">
        <v>62027939114</v>
      </c>
      <c r="AA72" s="56">
        <f t="shared" si="4"/>
        <v>20313461953</v>
      </c>
      <c r="AB72" s="56">
        <f t="shared" si="6"/>
        <v>20313</v>
      </c>
    </row>
    <row r="73" spans="1:28" s="33" customFormat="1" ht="15" customHeight="1">
      <c r="A73" s="1"/>
      <c r="B73" s="10"/>
      <c r="C73" s="10"/>
      <c r="D73" s="10"/>
      <c r="E73" s="10"/>
      <c r="F73" s="10"/>
      <c r="G73" s="10"/>
      <c r="H73" s="60"/>
      <c r="I73" s="60"/>
      <c r="J73" s="60"/>
      <c r="K73" s="60"/>
      <c r="L73" s="60"/>
      <c r="M73" s="60"/>
      <c r="N73" s="71"/>
      <c r="O73" s="71"/>
      <c r="P73" s="71"/>
      <c r="Q73" s="71"/>
      <c r="R73" s="71"/>
      <c r="S73" s="71"/>
      <c r="T73" s="53"/>
      <c r="U73" s="53"/>
      <c r="V73" s="53"/>
      <c r="W73" s="53"/>
      <c r="Y73" s="72"/>
      <c r="Z73" s="72"/>
      <c r="AA73" s="60"/>
      <c r="AB73" s="60"/>
    </row>
    <row r="74" spans="1:28" s="33" customFormat="1" ht="15" customHeight="1">
      <c r="A74" s="1"/>
      <c r="B74" s="26"/>
      <c r="C74" s="27"/>
      <c r="D74" s="27"/>
      <c r="E74" s="27"/>
      <c r="F74" s="27"/>
      <c r="G74" s="27"/>
      <c r="H74" s="60"/>
      <c r="I74" s="60"/>
      <c r="J74" s="60"/>
      <c r="K74" s="60"/>
      <c r="L74" s="60"/>
      <c r="M74" s="60"/>
      <c r="N74" s="60"/>
      <c r="O74" s="60"/>
      <c r="P74" s="60"/>
      <c r="Q74" s="60"/>
      <c r="R74" s="60"/>
      <c r="S74" s="60"/>
      <c r="T74" s="60"/>
      <c r="U74" s="60"/>
      <c r="V74" s="60"/>
      <c r="W74" s="60"/>
      <c r="Y74" s="74"/>
      <c r="Z74" s="74"/>
      <c r="AA74" s="53"/>
      <c r="AB74" s="53"/>
    </row>
    <row r="75" spans="1:28" s="33" customFormat="1" ht="15" customHeight="1">
      <c r="A75" s="1"/>
      <c r="B75" s="26" t="s">
        <v>35</v>
      </c>
      <c r="C75" s="27"/>
      <c r="D75" s="27"/>
      <c r="E75" s="27"/>
      <c r="F75" s="27"/>
      <c r="G75" s="27"/>
      <c r="H75" s="60"/>
      <c r="I75" s="60"/>
      <c r="J75" s="60"/>
      <c r="K75" s="60"/>
      <c r="L75" s="60"/>
      <c r="M75" s="60"/>
      <c r="N75" s="60"/>
      <c r="O75" s="60"/>
      <c r="P75" s="60"/>
      <c r="Q75" s="60"/>
      <c r="R75" s="60"/>
      <c r="S75" s="60"/>
      <c r="T75" s="1"/>
      <c r="U75" s="1"/>
      <c r="V75" s="60"/>
      <c r="W75" s="60"/>
      <c r="Y75" s="74"/>
      <c r="Z75" s="74"/>
      <c r="AA75" s="53"/>
      <c r="AB75" s="53"/>
    </row>
    <row r="76" spans="1:28" s="33" customFormat="1" ht="15" customHeight="1">
      <c r="A76" s="1"/>
      <c r="B76" s="26"/>
      <c r="C76" s="27"/>
      <c r="D76" s="27"/>
      <c r="E76" s="27"/>
      <c r="F76" s="27"/>
      <c r="G76" s="27"/>
      <c r="H76" s="60"/>
      <c r="I76" s="60"/>
      <c r="J76" s="60"/>
      <c r="K76" s="60"/>
      <c r="L76" s="60"/>
      <c r="M76" s="60"/>
      <c r="N76" s="60"/>
      <c r="O76" s="60"/>
      <c r="P76" s="60"/>
      <c r="Q76" s="60"/>
      <c r="R76" s="60"/>
      <c r="S76" s="20" t="s">
        <v>23</v>
      </c>
      <c r="T76" s="1"/>
      <c r="U76" s="1"/>
      <c r="V76" s="60"/>
      <c r="W76" s="60"/>
      <c r="Y76" s="74"/>
      <c r="Z76" s="74"/>
      <c r="AA76" s="53"/>
      <c r="AB76" s="53"/>
    </row>
    <row r="77" spans="2:28" s="35" customFormat="1" ht="18.75" customHeight="1">
      <c r="B77" s="30"/>
      <c r="C77" s="17"/>
      <c r="D77" s="17"/>
      <c r="E77" s="29"/>
      <c r="F77" s="29"/>
      <c r="G77" s="29"/>
      <c r="H77" s="267">
        <f>+H62</f>
        <v>28</v>
      </c>
      <c r="I77" s="268"/>
      <c r="J77" s="268"/>
      <c r="K77" s="268"/>
      <c r="L77" s="268"/>
      <c r="M77" s="269"/>
      <c r="N77" s="179" t="s">
        <v>24</v>
      </c>
      <c r="O77" s="117"/>
      <c r="P77" s="117"/>
      <c r="Q77" s="117"/>
      <c r="R77" s="117"/>
      <c r="S77" s="118"/>
      <c r="T77" s="4"/>
      <c r="U77" s="4"/>
      <c r="V77" s="4"/>
      <c r="W77" s="4"/>
      <c r="Y77" s="75"/>
      <c r="Z77" s="75"/>
      <c r="AA77" s="53"/>
      <c r="AB77" s="53"/>
    </row>
    <row r="78" spans="1:28" s="33" customFormat="1" ht="15" customHeight="1">
      <c r="A78" s="1"/>
      <c r="B78" s="207" t="s">
        <v>36</v>
      </c>
      <c r="C78" s="208"/>
      <c r="D78" s="208"/>
      <c r="E78" s="208"/>
      <c r="F78" s="209" t="s">
        <v>77</v>
      </c>
      <c r="G78" s="210"/>
      <c r="H78" s="292">
        <f>ROUNDDOWN(Z78/10^6,0)</f>
        <v>2054086</v>
      </c>
      <c r="I78" s="293"/>
      <c r="J78" s="293"/>
      <c r="K78" s="293"/>
      <c r="L78" s="293"/>
      <c r="M78" s="294"/>
      <c r="N78" s="295">
        <f>AB78</f>
        <v>-346227</v>
      </c>
      <c r="O78" s="296"/>
      <c r="P78" s="296"/>
      <c r="Q78" s="296"/>
      <c r="R78" s="296"/>
      <c r="S78" s="297"/>
      <c r="T78" s="53"/>
      <c r="U78" s="53"/>
      <c r="V78" s="53"/>
      <c r="W78" s="53"/>
      <c r="Y78" s="78">
        <f>Y82</f>
        <v>2400314528273</v>
      </c>
      <c r="Z78" s="78">
        <f>Z82</f>
        <v>2054086828944</v>
      </c>
      <c r="AA78" s="56">
        <f>Z78-Y78</f>
        <v>-346227699329</v>
      </c>
      <c r="AB78" s="80">
        <f>ROUNDDOWN(AA78/10^6,0)</f>
        <v>-346227</v>
      </c>
    </row>
    <row r="79" spans="2:28" ht="15" customHeight="1">
      <c r="B79" s="207" t="s">
        <v>37</v>
      </c>
      <c r="C79" s="208"/>
      <c r="D79" s="208"/>
      <c r="E79" s="208"/>
      <c r="F79" s="209" t="s">
        <v>81</v>
      </c>
      <c r="G79" s="210"/>
      <c r="H79" s="226">
        <f>ROUNDDOWN(Z79/10^6,0)</f>
        <v>117696507</v>
      </c>
      <c r="I79" s="227"/>
      <c r="J79" s="227"/>
      <c r="K79" s="227"/>
      <c r="L79" s="227"/>
      <c r="M79" s="228"/>
      <c r="N79" s="232">
        <f>AB79</f>
        <v>-4385877</v>
      </c>
      <c r="O79" s="232"/>
      <c r="P79" s="232"/>
      <c r="Q79" s="232"/>
      <c r="R79" s="232"/>
      <c r="S79" s="232"/>
      <c r="T79" s="53"/>
      <c r="U79" s="53"/>
      <c r="V79" s="53"/>
      <c r="W79" s="53"/>
      <c r="Y79" s="56">
        <v>122082385815093</v>
      </c>
      <c r="Z79" s="56">
        <v>117696507884484</v>
      </c>
      <c r="AA79" s="56">
        <f>Z79-Y79</f>
        <v>-4385877930609</v>
      </c>
      <c r="AB79" s="80">
        <f>ROUNDDOWN(AA79/10^6,0)</f>
        <v>-4385877</v>
      </c>
    </row>
    <row r="80" spans="2:28" ht="15" customHeight="1">
      <c r="B80" s="132" t="s">
        <v>38</v>
      </c>
      <c r="C80" s="133"/>
      <c r="D80" s="133"/>
      <c r="E80" s="133"/>
      <c r="F80" s="209" t="s">
        <v>82</v>
      </c>
      <c r="G80" s="210"/>
      <c r="H80" s="286">
        <f>Z80</f>
        <v>0.0174</v>
      </c>
      <c r="I80" s="287"/>
      <c r="J80" s="287"/>
      <c r="K80" s="287"/>
      <c r="L80" s="287"/>
      <c r="M80" s="288"/>
      <c r="N80" s="289">
        <f>Z80-Y80</f>
        <v>-0.0022000000000000006</v>
      </c>
      <c r="O80" s="290"/>
      <c r="P80" s="290"/>
      <c r="Q80" s="290"/>
      <c r="R80" s="290"/>
      <c r="S80" s="291"/>
      <c r="T80" s="81"/>
      <c r="U80" s="81"/>
      <c r="V80" s="81"/>
      <c r="W80" s="81"/>
      <c r="Y80" s="82">
        <f>Y84</f>
        <v>0.0196</v>
      </c>
      <c r="Z80" s="82">
        <f>Z84</f>
        <v>0.0174</v>
      </c>
      <c r="AA80" s="83">
        <f>Z80-Y80</f>
        <v>-0.0022000000000000006</v>
      </c>
      <c r="AB80" s="80">
        <f>AA78/AA79</f>
        <v>0.07894148100034436</v>
      </c>
    </row>
    <row r="81" spans="1:28" s="33" customFormat="1" ht="7.5" customHeight="1">
      <c r="A81" s="1"/>
      <c r="B81" s="26"/>
      <c r="C81" s="27"/>
      <c r="D81" s="27"/>
      <c r="E81" s="27"/>
      <c r="F81" s="27"/>
      <c r="G81" s="27"/>
      <c r="H81" s="60"/>
      <c r="I81" s="60"/>
      <c r="J81" s="60"/>
      <c r="K81" s="60"/>
      <c r="L81" s="60"/>
      <c r="M81" s="60"/>
      <c r="N81" s="60"/>
      <c r="O81" s="60"/>
      <c r="P81" s="60"/>
      <c r="Q81" s="60"/>
      <c r="R81" s="60"/>
      <c r="S81" s="60"/>
      <c r="T81" s="60"/>
      <c r="U81" s="60"/>
      <c r="V81" s="60"/>
      <c r="W81" s="60"/>
      <c r="Y81" s="77"/>
      <c r="Z81" s="77"/>
      <c r="AA81" s="77"/>
      <c r="AB81" s="74"/>
    </row>
    <row r="82" spans="2:27" ht="28.5" customHeight="1">
      <c r="B82" s="13" t="s">
        <v>83</v>
      </c>
      <c r="C82" s="214" t="s">
        <v>45</v>
      </c>
      <c r="D82" s="215"/>
      <c r="E82" s="215"/>
      <c r="F82" s="215"/>
      <c r="G82" s="215"/>
      <c r="H82" s="215"/>
      <c r="I82" s="215"/>
      <c r="J82" s="215"/>
      <c r="K82" s="215"/>
      <c r="L82" s="215"/>
      <c r="M82" s="215"/>
      <c r="N82" s="215"/>
      <c r="O82" s="215"/>
      <c r="P82" s="215"/>
      <c r="Q82" s="215"/>
      <c r="R82" s="215"/>
      <c r="S82" s="215"/>
      <c r="T82" s="215"/>
      <c r="U82" s="215"/>
      <c r="V82" s="215"/>
      <c r="W82" s="215"/>
      <c r="Y82" s="58">
        <f>Y65+Y66-Y72</f>
        <v>2400314528273</v>
      </c>
      <c r="Z82" s="58">
        <f>Z65+Z66-Z72</f>
        <v>2054086828944</v>
      </c>
      <c r="AA82" s="56">
        <f>Z82-Y82</f>
        <v>-346227699329</v>
      </c>
    </row>
    <row r="83" spans="2:27" ht="28.5" customHeight="1">
      <c r="B83" s="13" t="s">
        <v>84</v>
      </c>
      <c r="C83" s="214" t="s">
        <v>41</v>
      </c>
      <c r="D83" s="215"/>
      <c r="E83" s="215"/>
      <c r="F83" s="215"/>
      <c r="G83" s="215"/>
      <c r="H83" s="215"/>
      <c r="I83" s="215"/>
      <c r="J83" s="215"/>
      <c r="K83" s="215"/>
      <c r="L83" s="215"/>
      <c r="M83" s="215"/>
      <c r="N83" s="215"/>
      <c r="O83" s="215"/>
      <c r="P83" s="215"/>
      <c r="Q83" s="215"/>
      <c r="R83" s="215"/>
      <c r="S83" s="215"/>
      <c r="T83" s="215"/>
      <c r="U83" s="215"/>
      <c r="V83" s="215"/>
      <c r="W83" s="215"/>
      <c r="Y83" s="56"/>
      <c r="Z83" s="56"/>
      <c r="AA83" s="56"/>
    </row>
    <row r="84" spans="2:27" ht="28.5" customHeight="1">
      <c r="B84" s="13" t="s">
        <v>85</v>
      </c>
      <c r="C84" s="214" t="s">
        <v>43</v>
      </c>
      <c r="D84" s="215"/>
      <c r="E84" s="215"/>
      <c r="F84" s="215"/>
      <c r="G84" s="215"/>
      <c r="H84" s="215"/>
      <c r="I84" s="215"/>
      <c r="J84" s="215"/>
      <c r="K84" s="215"/>
      <c r="L84" s="215"/>
      <c r="M84" s="215"/>
      <c r="N84" s="215"/>
      <c r="O84" s="215"/>
      <c r="P84" s="215"/>
      <c r="Q84" s="215"/>
      <c r="R84" s="215"/>
      <c r="S84" s="215"/>
      <c r="T84" s="215"/>
      <c r="U84" s="215"/>
      <c r="V84" s="215"/>
      <c r="W84" s="215"/>
      <c r="Y84" s="84">
        <f>ROUNDDOWN(Y78/Y79,4)</f>
        <v>0.0196</v>
      </c>
      <c r="Z84" s="84">
        <f>ROUNDDOWN(Z78/Z79,4)</f>
        <v>0.0174</v>
      </c>
      <c r="AA84" s="85">
        <f>Z84-Y84</f>
        <v>-0.0022000000000000006</v>
      </c>
    </row>
    <row r="85" spans="2:27" ht="15" customHeight="1">
      <c r="B85" s="13"/>
      <c r="C85" s="38"/>
      <c r="D85" s="40"/>
      <c r="E85" s="40"/>
      <c r="F85" s="40"/>
      <c r="G85" s="40"/>
      <c r="H85" s="40"/>
      <c r="I85" s="40"/>
      <c r="J85" s="40"/>
      <c r="K85" s="40"/>
      <c r="L85" s="40"/>
      <c r="M85" s="40"/>
      <c r="N85" s="40"/>
      <c r="O85" s="40"/>
      <c r="P85" s="40"/>
      <c r="Q85" s="40"/>
      <c r="R85" s="40"/>
      <c r="S85" s="40"/>
      <c r="T85" s="40"/>
      <c r="U85" s="40"/>
      <c r="V85" s="40"/>
      <c r="W85" s="40"/>
      <c r="Y85" s="67"/>
      <c r="Z85" s="67"/>
      <c r="AA85" s="68"/>
    </row>
    <row r="86" spans="2:27" ht="15" customHeight="1">
      <c r="B86" s="13"/>
      <c r="C86" s="38"/>
      <c r="D86" s="40"/>
      <c r="E86" s="40"/>
      <c r="F86" s="40"/>
      <c r="G86" s="40"/>
      <c r="H86" s="40"/>
      <c r="I86" s="40"/>
      <c r="J86" s="40"/>
      <c r="K86" s="40"/>
      <c r="L86" s="40"/>
      <c r="M86" s="40"/>
      <c r="N86" s="40"/>
      <c r="O86" s="40"/>
      <c r="P86" s="40"/>
      <c r="Q86" s="40"/>
      <c r="R86" s="40"/>
      <c r="S86" s="40"/>
      <c r="T86" s="40"/>
      <c r="U86" s="40"/>
      <c r="V86" s="40"/>
      <c r="W86" s="40"/>
      <c r="Y86" s="67"/>
      <c r="Z86" s="67"/>
      <c r="AA86" s="68"/>
    </row>
    <row r="87" spans="3:27" ht="15" customHeight="1">
      <c r="C87" s="215"/>
      <c r="D87" s="215"/>
      <c r="E87" s="215"/>
      <c r="F87" s="215"/>
      <c r="G87" s="215"/>
      <c r="H87" s="215"/>
      <c r="I87" s="215"/>
      <c r="J87" s="215"/>
      <c r="K87" s="215"/>
      <c r="L87" s="215"/>
      <c r="M87" s="215"/>
      <c r="N87" s="215"/>
      <c r="O87" s="215"/>
      <c r="P87" s="215"/>
      <c r="Q87" s="215"/>
      <c r="R87" s="215"/>
      <c r="S87" s="215"/>
      <c r="T87" s="215"/>
      <c r="U87" s="215"/>
      <c r="V87" s="215"/>
      <c r="W87" s="215"/>
      <c r="Y87" s="67"/>
      <c r="Z87" s="67"/>
      <c r="AA87" s="68"/>
    </row>
    <row r="88" spans="3:27" ht="15" customHeight="1">
      <c r="C88" s="215"/>
      <c r="D88" s="215"/>
      <c r="E88" s="215"/>
      <c r="F88" s="215"/>
      <c r="G88" s="215"/>
      <c r="H88" s="215"/>
      <c r="I88" s="215"/>
      <c r="J88" s="215"/>
      <c r="K88" s="215"/>
      <c r="L88" s="215"/>
      <c r="M88" s="215"/>
      <c r="N88" s="215"/>
      <c r="O88" s="215"/>
      <c r="P88" s="215"/>
      <c r="Q88" s="215"/>
      <c r="R88" s="215"/>
      <c r="S88" s="215"/>
      <c r="T88" s="215"/>
      <c r="U88" s="215"/>
      <c r="V88" s="215"/>
      <c r="W88" s="215"/>
      <c r="Y88" s="67"/>
      <c r="Z88" s="67"/>
      <c r="AA88" s="68"/>
    </row>
    <row r="89" spans="3:27" ht="10.5" customHeight="1">
      <c r="C89" s="215"/>
      <c r="D89" s="215"/>
      <c r="E89" s="215"/>
      <c r="F89" s="215"/>
      <c r="G89" s="215"/>
      <c r="H89" s="215"/>
      <c r="I89" s="215"/>
      <c r="J89" s="215"/>
      <c r="K89" s="215"/>
      <c r="L89" s="215"/>
      <c r="M89" s="215"/>
      <c r="N89" s="215"/>
      <c r="O89" s="215"/>
      <c r="P89" s="215"/>
      <c r="Q89" s="215"/>
      <c r="R89" s="215"/>
      <c r="S89" s="215"/>
      <c r="T89" s="215"/>
      <c r="U89" s="215"/>
      <c r="V89" s="215"/>
      <c r="W89" s="215"/>
      <c r="Y89" s="67"/>
      <c r="Z89" s="67"/>
      <c r="AA89" s="68"/>
    </row>
    <row r="90" spans="3:27" ht="10.5" customHeight="1">
      <c r="C90" s="39"/>
      <c r="D90" s="39"/>
      <c r="E90" s="39"/>
      <c r="F90" s="39"/>
      <c r="G90" s="39"/>
      <c r="H90" s="39"/>
      <c r="I90" s="39"/>
      <c r="J90" s="39"/>
      <c r="K90" s="39"/>
      <c r="L90" s="39"/>
      <c r="M90" s="39"/>
      <c r="N90" s="39"/>
      <c r="O90" s="39"/>
      <c r="P90" s="39"/>
      <c r="Q90" s="39"/>
      <c r="R90" s="39"/>
      <c r="S90" s="39"/>
      <c r="T90" s="39"/>
      <c r="U90" s="39"/>
      <c r="V90" s="39"/>
      <c r="W90" s="39"/>
      <c r="Y90" s="67"/>
      <c r="Z90" s="67"/>
      <c r="AA90" s="68"/>
    </row>
    <row r="91" spans="3:27" ht="10.5" customHeight="1">
      <c r="C91" s="39"/>
      <c r="D91" s="39"/>
      <c r="E91" s="39"/>
      <c r="F91" s="39"/>
      <c r="G91" s="39"/>
      <c r="H91" s="39"/>
      <c r="I91" s="39"/>
      <c r="J91" s="39"/>
      <c r="K91" s="39"/>
      <c r="L91" s="39"/>
      <c r="M91" s="39"/>
      <c r="N91" s="39"/>
      <c r="O91" s="39"/>
      <c r="P91" s="39"/>
      <c r="Q91" s="39"/>
      <c r="R91" s="39"/>
      <c r="S91" s="39"/>
      <c r="T91" s="39"/>
      <c r="U91" s="39"/>
      <c r="V91" s="39"/>
      <c r="W91" s="39"/>
      <c r="Y91" s="67"/>
      <c r="Z91" s="67"/>
      <c r="AA91" s="68"/>
    </row>
    <row r="92" spans="25:27" ht="15" customHeight="1">
      <c r="Y92" s="67"/>
      <c r="Z92" s="67"/>
      <c r="AA92" s="68"/>
    </row>
    <row r="93" spans="25:27" ht="15" customHeight="1">
      <c r="Y93" s="67"/>
      <c r="Z93" s="67"/>
      <c r="AA93" s="68"/>
    </row>
    <row r="94" spans="25:27" ht="15" customHeight="1">
      <c r="Y94" s="67"/>
      <c r="Z94" s="67"/>
      <c r="AA94" s="68"/>
    </row>
    <row r="95" spans="25:27" ht="15" customHeight="1">
      <c r="Y95" s="67"/>
      <c r="Z95" s="67"/>
      <c r="AA95" s="68"/>
    </row>
    <row r="96" spans="25:27" ht="15" customHeight="1">
      <c r="Y96" s="67"/>
      <c r="Z96" s="67"/>
      <c r="AA96" s="68"/>
    </row>
    <row r="97" spans="25:27" ht="15" customHeight="1">
      <c r="Y97" s="67"/>
      <c r="Z97" s="67"/>
      <c r="AA97" s="68"/>
    </row>
    <row r="98" spans="25:27" ht="15" customHeight="1">
      <c r="Y98" s="67"/>
      <c r="Z98" s="67"/>
      <c r="AA98" s="68"/>
    </row>
    <row r="99" spans="25:27" ht="15" customHeight="1">
      <c r="Y99" s="67"/>
      <c r="Z99" s="67"/>
      <c r="AA99" s="68"/>
    </row>
    <row r="100" ht="13.5" customHeight="1"/>
    <row r="101" ht="13.5" customHeight="1"/>
    <row r="104" spans="1:31" s="53" customFormat="1" ht="13.5">
      <c r="A104" s="1"/>
      <c r="B104" s="1"/>
      <c r="C104" s="1"/>
      <c r="D104" s="1"/>
      <c r="E104" s="1"/>
      <c r="F104" s="1"/>
      <c r="G104" s="1"/>
      <c r="H104" s="1"/>
      <c r="I104" s="1"/>
      <c r="J104" s="1"/>
      <c r="K104" s="1"/>
      <c r="L104" s="1"/>
      <c r="M104" s="1"/>
      <c r="N104" s="1"/>
      <c r="O104" s="1"/>
      <c r="P104" s="1"/>
      <c r="Q104" s="1"/>
      <c r="R104" s="1"/>
      <c r="S104" s="1"/>
      <c r="T104" s="1"/>
      <c r="U104" s="1"/>
      <c r="V104" s="1"/>
      <c r="W104" s="1"/>
      <c r="X104" s="1"/>
      <c r="Z104" s="86"/>
      <c r="AA104" s="86"/>
      <c r="AC104" s="1"/>
      <c r="AD104" s="1"/>
      <c r="AE104" s="1"/>
    </row>
    <row r="106" spans="1:31" s="53" customFormat="1" ht="13.5">
      <c r="A106" s="1"/>
      <c r="B106" s="1"/>
      <c r="C106" s="1"/>
      <c r="D106" s="1"/>
      <c r="E106" s="1"/>
      <c r="F106" s="1"/>
      <c r="G106" s="1"/>
      <c r="H106" s="1"/>
      <c r="I106" s="1"/>
      <c r="J106" s="1"/>
      <c r="K106" s="1"/>
      <c r="L106" s="1"/>
      <c r="M106" s="1"/>
      <c r="N106" s="1"/>
      <c r="O106" s="1"/>
      <c r="P106" s="1"/>
      <c r="Q106" s="1"/>
      <c r="R106" s="1"/>
      <c r="S106" s="1"/>
      <c r="T106" s="1"/>
      <c r="U106" s="1"/>
      <c r="V106" s="1"/>
      <c r="W106" s="1"/>
      <c r="X106" s="1"/>
      <c r="Z106" s="87"/>
      <c r="AA106" s="87"/>
      <c r="AC106" s="1"/>
      <c r="AD106" s="1"/>
      <c r="AE106" s="1"/>
    </row>
    <row r="108" ht="14.25" customHeight="1"/>
    <row r="109" ht="14.25" customHeight="1"/>
    <row r="116" spans="1:31" s="53" customFormat="1" ht="13.5">
      <c r="A116" s="1"/>
      <c r="B116" s="1"/>
      <c r="C116" s="1"/>
      <c r="D116" s="1"/>
      <c r="E116" s="1"/>
      <c r="F116" s="1"/>
      <c r="G116" s="1"/>
      <c r="H116" s="1"/>
      <c r="I116" s="1"/>
      <c r="J116" s="1"/>
      <c r="K116" s="1"/>
      <c r="L116" s="1"/>
      <c r="M116" s="1"/>
      <c r="N116" s="1"/>
      <c r="O116" s="1"/>
      <c r="P116" s="1"/>
      <c r="Q116" s="1"/>
      <c r="R116" s="1"/>
      <c r="S116" s="1"/>
      <c r="T116" s="1"/>
      <c r="U116" s="1"/>
      <c r="V116" s="1"/>
      <c r="W116" s="1"/>
      <c r="X116" s="1"/>
      <c r="Z116" s="81"/>
      <c r="AC116" s="1"/>
      <c r="AD116" s="1"/>
      <c r="AE116" s="1"/>
    </row>
  </sheetData>
  <sheetProtection/>
  <mergeCells count="140">
    <mergeCell ref="C82:W82"/>
    <mergeCell ref="C83:W83"/>
    <mergeCell ref="C84:W84"/>
    <mergeCell ref="C87:W89"/>
    <mergeCell ref="B79:E79"/>
    <mergeCell ref="F79:G79"/>
    <mergeCell ref="H79:M79"/>
    <mergeCell ref="N79:S79"/>
    <mergeCell ref="B80:E80"/>
    <mergeCell ref="F80:G80"/>
    <mergeCell ref="H80:M80"/>
    <mergeCell ref="N80:S80"/>
    <mergeCell ref="H77:M77"/>
    <mergeCell ref="N77:S77"/>
    <mergeCell ref="B78:E78"/>
    <mergeCell ref="F78:G78"/>
    <mergeCell ref="H78:M78"/>
    <mergeCell ref="N78:S78"/>
    <mergeCell ref="B71:G71"/>
    <mergeCell ref="H71:M71"/>
    <mergeCell ref="N71:S71"/>
    <mergeCell ref="B72:G72"/>
    <mergeCell ref="H72:M72"/>
    <mergeCell ref="N72:S72"/>
    <mergeCell ref="H68:M68"/>
    <mergeCell ref="N68:S68"/>
    <mergeCell ref="H69:M69"/>
    <mergeCell ref="N69:S69"/>
    <mergeCell ref="B70:G70"/>
    <mergeCell ref="H70:M70"/>
    <mergeCell ref="N70:S70"/>
    <mergeCell ref="H65:M65"/>
    <mergeCell ref="N65:S65"/>
    <mergeCell ref="B66:G66"/>
    <mergeCell ref="H66:M66"/>
    <mergeCell ref="N66:S66"/>
    <mergeCell ref="H67:M67"/>
    <mergeCell ref="N67:S67"/>
    <mergeCell ref="H62:M62"/>
    <mergeCell ref="N62:S62"/>
    <mergeCell ref="B63:G63"/>
    <mergeCell ref="H63:M63"/>
    <mergeCell ref="N63:S63"/>
    <mergeCell ref="H64:M64"/>
    <mergeCell ref="N64:S64"/>
    <mergeCell ref="O53:W53"/>
    <mergeCell ref="C54:G54"/>
    <mergeCell ref="H54:L54"/>
    <mergeCell ref="M54:N54"/>
    <mergeCell ref="O54:W54"/>
    <mergeCell ref="C55:G55"/>
    <mergeCell ref="H55:L55"/>
    <mergeCell ref="O55:W55"/>
    <mergeCell ref="H40:L40"/>
    <mergeCell ref="M40:N40"/>
    <mergeCell ref="C41:G41"/>
    <mergeCell ref="H41:L41"/>
    <mergeCell ref="C53:G53"/>
    <mergeCell ref="H53:N53"/>
    <mergeCell ref="C35:G35"/>
    <mergeCell ref="H35:K35"/>
    <mergeCell ref="L35:N35"/>
    <mergeCell ref="O35:S35"/>
    <mergeCell ref="T35:W35"/>
    <mergeCell ref="D44:W49"/>
    <mergeCell ref="C39:G39"/>
    <mergeCell ref="H39:N39"/>
    <mergeCell ref="O39:W39"/>
    <mergeCell ref="C40:G40"/>
    <mergeCell ref="C33:G33"/>
    <mergeCell ref="H33:K33"/>
    <mergeCell ref="L33:N33"/>
    <mergeCell ref="O33:S33"/>
    <mergeCell ref="T33:W33"/>
    <mergeCell ref="C34:G34"/>
    <mergeCell ref="H34:K34"/>
    <mergeCell ref="L34:N34"/>
    <mergeCell ref="O34:S34"/>
    <mergeCell ref="T34:W34"/>
    <mergeCell ref="C28:G28"/>
    <mergeCell ref="H28:K28"/>
    <mergeCell ref="L28:N28"/>
    <mergeCell ref="O28:S28"/>
    <mergeCell ref="T28:W28"/>
    <mergeCell ref="C32:G32"/>
    <mergeCell ref="H32:N32"/>
    <mergeCell ref="O32:W32"/>
    <mergeCell ref="C26:G26"/>
    <mergeCell ref="H26:K26"/>
    <mergeCell ref="L26:N26"/>
    <mergeCell ref="O26:S26"/>
    <mergeCell ref="T26:W26"/>
    <mergeCell ref="C27:G27"/>
    <mergeCell ref="H27:K27"/>
    <mergeCell ref="L27:N27"/>
    <mergeCell ref="O27:S27"/>
    <mergeCell ref="T27:W27"/>
    <mergeCell ref="C20:W20"/>
    <mergeCell ref="C24:G24"/>
    <mergeCell ref="H24:N24"/>
    <mergeCell ref="O24:W24"/>
    <mergeCell ref="C25:G25"/>
    <mergeCell ref="H25:K25"/>
    <mergeCell ref="L25:N25"/>
    <mergeCell ref="O25:S25"/>
    <mergeCell ref="T25:W25"/>
    <mergeCell ref="B17:G17"/>
    <mergeCell ref="H17:M17"/>
    <mergeCell ref="N17:S17"/>
    <mergeCell ref="B18:G18"/>
    <mergeCell ref="H18:M18"/>
    <mergeCell ref="N18:S18"/>
    <mergeCell ref="B15:G15"/>
    <mergeCell ref="H15:M15"/>
    <mergeCell ref="N15:S15"/>
    <mergeCell ref="B16:G16"/>
    <mergeCell ref="H16:M16"/>
    <mergeCell ref="N16:S16"/>
    <mergeCell ref="B13:G13"/>
    <mergeCell ref="H13:M13"/>
    <mergeCell ref="N13:S13"/>
    <mergeCell ref="B14:G14"/>
    <mergeCell ref="H14:M14"/>
    <mergeCell ref="N14:S14"/>
    <mergeCell ref="H10:M10"/>
    <mergeCell ref="N10:S10"/>
    <mergeCell ref="H11:M11"/>
    <mergeCell ref="N11:S11"/>
    <mergeCell ref="H12:M12"/>
    <mergeCell ref="N12:S12"/>
    <mergeCell ref="O40:W40"/>
    <mergeCell ref="O41:W41"/>
    <mergeCell ref="A3:W3"/>
    <mergeCell ref="B8:G8"/>
    <mergeCell ref="H8:M8"/>
    <mergeCell ref="N8:S8"/>
    <mergeCell ref="B9:G9"/>
    <mergeCell ref="H9:M9"/>
    <mergeCell ref="N9:S9"/>
    <mergeCell ref="B10:G10"/>
  </mergeCells>
  <printOptions/>
  <pageMargins left="0.7874015748031497" right="0.3937007874015748" top="0.5905511811023623" bottom="0" header="0.5118110236220472" footer="0"/>
  <pageSetup horizontalDpi="300" verticalDpi="300" orientation="portrait" paperSize="9" scale="96" r:id="rId4"/>
  <headerFooter differentFirst="1" scaleWithDoc="0" alignWithMargins="0">
    <firstHeader>&amp;R平成29年11月8日
財　　 務 　　省</firstHeader>
  </headerFooter>
  <rowBreaks count="1" manualBreakCount="1">
    <brk id="57"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A1:AE114"/>
  <sheetViews>
    <sheetView view="pageBreakPreview" zoomScaleSheetLayoutView="100" workbookViewId="0" topLeftCell="A1">
      <selection activeCell="U18" sqref="U18"/>
    </sheetView>
  </sheetViews>
  <sheetFormatPr defaultColWidth="9.00390625" defaultRowHeight="14.25"/>
  <cols>
    <col min="1" max="1" width="3.625" style="1" customWidth="1"/>
    <col min="2" max="2" width="5.125" style="1" customWidth="1"/>
    <col min="3" max="5" width="4.625" style="1" customWidth="1"/>
    <col min="6" max="7" width="4.50390625" style="1" customWidth="1"/>
    <col min="8" max="23" width="3.125" style="1" customWidth="1"/>
    <col min="24" max="24" width="11.75390625" style="1" customWidth="1"/>
    <col min="25" max="26" width="25.00390625" style="53" customWidth="1"/>
    <col min="27" max="27" width="20.50390625" style="53" customWidth="1"/>
    <col min="28" max="28" width="10.25390625" style="53" bestFit="1" customWidth="1"/>
    <col min="29" max="16384" width="9.00390625" style="1" customWidth="1"/>
  </cols>
  <sheetData>
    <row r="1" spans="8:13" ht="15" customHeight="1">
      <c r="H1" s="53"/>
      <c r="I1" s="53"/>
      <c r="J1" s="53"/>
      <c r="K1" s="53"/>
      <c r="L1" s="53"/>
      <c r="M1" s="53"/>
    </row>
    <row r="2" spans="8:13" ht="15" customHeight="1">
      <c r="H2" s="53"/>
      <c r="I2" s="53"/>
      <c r="J2" s="53"/>
      <c r="K2" s="53"/>
      <c r="L2" s="53"/>
      <c r="M2" s="53"/>
    </row>
    <row r="3" spans="1:23" ht="34.5" customHeight="1">
      <c r="A3" s="219">
        <v>28</v>
      </c>
      <c r="B3" s="220"/>
      <c r="C3" s="220"/>
      <c r="D3" s="220"/>
      <c r="E3" s="220"/>
      <c r="F3" s="220"/>
      <c r="G3" s="220"/>
      <c r="H3" s="220"/>
      <c r="I3" s="220"/>
      <c r="J3" s="220"/>
      <c r="K3" s="220"/>
      <c r="L3" s="220"/>
      <c r="M3" s="220"/>
      <c r="N3" s="220"/>
      <c r="O3" s="220"/>
      <c r="P3" s="220"/>
      <c r="Q3" s="220"/>
      <c r="R3" s="220"/>
      <c r="S3" s="220"/>
      <c r="T3" s="220"/>
      <c r="U3" s="220"/>
      <c r="V3" s="220"/>
      <c r="W3" s="220"/>
    </row>
    <row r="4" ht="19.5" customHeight="1" hidden="1"/>
    <row r="5" ht="15" customHeight="1"/>
    <row r="6" ht="15" customHeight="1">
      <c r="B6" s="1" t="s">
        <v>1</v>
      </c>
    </row>
    <row r="7" spans="19:21" ht="15" customHeight="1">
      <c r="S7" s="3" t="s">
        <v>2</v>
      </c>
      <c r="U7" s="3"/>
    </row>
    <row r="8" spans="2:29" ht="18.75" customHeight="1">
      <c r="B8" s="112"/>
      <c r="C8" s="113"/>
      <c r="D8" s="113"/>
      <c r="E8" s="113"/>
      <c r="F8" s="113"/>
      <c r="G8" s="113"/>
      <c r="H8" s="114" t="s">
        <v>61</v>
      </c>
      <c r="I8" s="115"/>
      <c r="J8" s="115"/>
      <c r="K8" s="115"/>
      <c r="L8" s="115"/>
      <c r="M8" s="116"/>
      <c r="N8" s="117" t="s">
        <v>3</v>
      </c>
      <c r="O8" s="117"/>
      <c r="P8" s="117"/>
      <c r="Q8" s="117"/>
      <c r="R8" s="117"/>
      <c r="S8" s="118"/>
      <c r="T8" s="4"/>
      <c r="U8" s="4"/>
      <c r="V8" s="4"/>
      <c r="W8" s="4"/>
      <c r="Y8" s="54">
        <f>+Z8-1</f>
        <v>27</v>
      </c>
      <c r="Z8" s="54">
        <f>+A3</f>
        <v>28</v>
      </c>
      <c r="AA8" s="55" t="s">
        <v>50</v>
      </c>
      <c r="AB8" s="55" t="s">
        <v>51</v>
      </c>
      <c r="AC8" s="3" t="s">
        <v>53</v>
      </c>
    </row>
    <row r="9" spans="2:28" ht="15" customHeight="1">
      <c r="B9" s="119" t="s">
        <v>44</v>
      </c>
      <c r="C9" s="120"/>
      <c r="D9" s="120"/>
      <c r="E9" s="120"/>
      <c r="F9" s="120"/>
      <c r="G9" s="120"/>
      <c r="H9" s="221">
        <f>ROUNDDOWN(Z9/10^6,0)</f>
        <v>790556</v>
      </c>
      <c r="I9" s="222"/>
      <c r="J9" s="222"/>
      <c r="K9" s="222"/>
      <c r="L9" s="222"/>
      <c r="M9" s="223"/>
      <c r="N9" s="224">
        <f>AB9</f>
        <v>-15170</v>
      </c>
      <c r="O9" s="224"/>
      <c r="P9" s="224"/>
      <c r="Q9" s="224"/>
      <c r="R9" s="224"/>
      <c r="S9" s="225"/>
      <c r="T9" s="4"/>
      <c r="U9" s="4"/>
      <c r="V9" s="4"/>
      <c r="W9" s="4"/>
      <c r="Y9" s="56">
        <v>805726982849</v>
      </c>
      <c r="Z9" s="56">
        <v>790556650920</v>
      </c>
      <c r="AA9" s="56">
        <f>Z9-Y9</f>
        <v>-15170331929</v>
      </c>
      <c r="AB9" s="56">
        <f>ROUNDDOWN(AA9/10^6,0)</f>
        <v>-15170</v>
      </c>
    </row>
    <row r="10" spans="2:28" ht="15" customHeight="1">
      <c r="B10" s="119" t="s">
        <v>4</v>
      </c>
      <c r="C10" s="120"/>
      <c r="D10" s="120"/>
      <c r="E10" s="120"/>
      <c r="F10" s="120"/>
      <c r="G10" s="120"/>
      <c r="H10" s="221">
        <f aca="true" t="shared" si="0" ref="H10:H17">ROUNDDOWN(Z10/10^6,0)</f>
        <v>13417563</v>
      </c>
      <c r="I10" s="222"/>
      <c r="J10" s="222"/>
      <c r="K10" s="222"/>
      <c r="L10" s="222"/>
      <c r="M10" s="223"/>
      <c r="N10" s="224">
        <f aca="true" t="shared" si="1" ref="N10:N18">AB10</f>
        <v>-386547</v>
      </c>
      <c r="O10" s="224"/>
      <c r="P10" s="224"/>
      <c r="Q10" s="224"/>
      <c r="R10" s="224"/>
      <c r="S10" s="225"/>
      <c r="T10" s="57"/>
      <c r="U10" s="57"/>
      <c r="V10" s="53"/>
      <c r="W10" s="53"/>
      <c r="Y10" s="58">
        <f>SUM(Y11:Y12)</f>
        <v>13804111729787</v>
      </c>
      <c r="Z10" s="58">
        <f>SUM(Z11:Z12)</f>
        <v>13417563914761</v>
      </c>
      <c r="AA10" s="56">
        <f aca="true" t="shared" si="2" ref="AA10:AA18">Z10-Y10</f>
        <v>-386547815026</v>
      </c>
      <c r="AB10" s="56">
        <f aca="true" t="shared" si="3" ref="AB10:AB18">ROUNDDOWN(AA10/10^6,0)</f>
        <v>-386547</v>
      </c>
    </row>
    <row r="11" spans="2:28" ht="15" customHeight="1">
      <c r="B11" s="6"/>
      <c r="C11" s="7" t="s">
        <v>5</v>
      </c>
      <c r="D11" s="8"/>
      <c r="E11" s="8"/>
      <c r="F11" s="8"/>
      <c r="G11" s="8"/>
      <c r="H11" s="226">
        <f t="shared" si="0"/>
        <v>11508468</v>
      </c>
      <c r="I11" s="227"/>
      <c r="J11" s="227"/>
      <c r="K11" s="227"/>
      <c r="L11" s="227"/>
      <c r="M11" s="228"/>
      <c r="N11" s="229">
        <f t="shared" si="1"/>
        <v>-304910</v>
      </c>
      <c r="O11" s="230"/>
      <c r="P11" s="230"/>
      <c r="Q11" s="230"/>
      <c r="R11" s="230"/>
      <c r="S11" s="231"/>
      <c r="T11" s="57"/>
      <c r="U11" s="57"/>
      <c r="V11" s="53"/>
      <c r="W11" s="53"/>
      <c r="Y11" s="56">
        <v>11813379029787</v>
      </c>
      <c r="Z11" s="56">
        <v>11508468114761</v>
      </c>
      <c r="AA11" s="56">
        <f t="shared" si="2"/>
        <v>-304910915026</v>
      </c>
      <c r="AB11" s="56">
        <f t="shared" si="3"/>
        <v>-304910</v>
      </c>
    </row>
    <row r="12" spans="2:28" ht="15" customHeight="1">
      <c r="B12" s="9"/>
      <c r="C12" s="7" t="s">
        <v>6</v>
      </c>
      <c r="D12" s="8"/>
      <c r="E12" s="8"/>
      <c r="F12" s="8"/>
      <c r="G12" s="8"/>
      <c r="H12" s="226">
        <f t="shared" si="0"/>
        <v>1909095</v>
      </c>
      <c r="I12" s="227"/>
      <c r="J12" s="227"/>
      <c r="K12" s="227"/>
      <c r="L12" s="227"/>
      <c r="M12" s="228"/>
      <c r="N12" s="230">
        <f t="shared" si="1"/>
        <v>-81636</v>
      </c>
      <c r="O12" s="230"/>
      <c r="P12" s="230"/>
      <c r="Q12" s="230"/>
      <c r="R12" s="230"/>
      <c r="S12" s="231"/>
      <c r="T12" s="53"/>
      <c r="V12" s="53"/>
      <c r="W12" s="53"/>
      <c r="Y12" s="56">
        <v>1990732700000</v>
      </c>
      <c r="Z12" s="56">
        <v>1909095800000</v>
      </c>
      <c r="AA12" s="56">
        <f t="shared" si="2"/>
        <v>-81636900000</v>
      </c>
      <c r="AB12" s="56">
        <f t="shared" si="3"/>
        <v>-81636</v>
      </c>
    </row>
    <row r="13" spans="2:28" ht="15" customHeight="1">
      <c r="B13" s="132" t="s">
        <v>7</v>
      </c>
      <c r="C13" s="133"/>
      <c r="D13" s="133"/>
      <c r="E13" s="133"/>
      <c r="F13" s="133"/>
      <c r="G13" s="133"/>
      <c r="H13" s="226">
        <f t="shared" si="0"/>
        <v>7332586</v>
      </c>
      <c r="I13" s="227"/>
      <c r="J13" s="227"/>
      <c r="K13" s="227"/>
      <c r="L13" s="227"/>
      <c r="M13" s="228"/>
      <c r="N13" s="224">
        <f t="shared" si="1"/>
        <v>494570</v>
      </c>
      <c r="O13" s="224"/>
      <c r="P13" s="224"/>
      <c r="Q13" s="224"/>
      <c r="R13" s="224"/>
      <c r="S13" s="225"/>
      <c r="T13" s="53"/>
      <c r="V13" s="53"/>
      <c r="W13" s="53"/>
      <c r="Y13" s="56">
        <v>6838016363660</v>
      </c>
      <c r="Z13" s="56">
        <v>7332586571001</v>
      </c>
      <c r="AA13" s="56">
        <f t="shared" si="2"/>
        <v>494570207341</v>
      </c>
      <c r="AB13" s="56">
        <f t="shared" si="3"/>
        <v>494570</v>
      </c>
    </row>
    <row r="14" spans="2:28" ht="15" customHeight="1">
      <c r="B14" s="134" t="s">
        <v>8</v>
      </c>
      <c r="C14" s="135"/>
      <c r="D14" s="135"/>
      <c r="E14" s="135"/>
      <c r="F14" s="135"/>
      <c r="G14" s="135"/>
      <c r="H14" s="226">
        <f t="shared" si="0"/>
        <v>153304</v>
      </c>
      <c r="I14" s="227"/>
      <c r="J14" s="227"/>
      <c r="K14" s="227"/>
      <c r="L14" s="227"/>
      <c r="M14" s="228"/>
      <c r="N14" s="224">
        <f t="shared" si="1"/>
        <v>8586</v>
      </c>
      <c r="O14" s="224"/>
      <c r="P14" s="224"/>
      <c r="Q14" s="224"/>
      <c r="R14" s="224"/>
      <c r="S14" s="225"/>
      <c r="T14" s="53"/>
      <c r="V14" s="53"/>
      <c r="W14" s="53"/>
      <c r="Y14" s="56">
        <v>144718115991</v>
      </c>
      <c r="Z14" s="56">
        <v>153304561979</v>
      </c>
      <c r="AA14" s="56">
        <f>Z14-Y14</f>
        <v>8586445988</v>
      </c>
      <c r="AB14" s="56">
        <f t="shared" si="3"/>
        <v>8586</v>
      </c>
    </row>
    <row r="15" spans="2:28" ht="15" customHeight="1">
      <c r="B15" s="132" t="s">
        <v>9</v>
      </c>
      <c r="C15" s="133"/>
      <c r="D15" s="133"/>
      <c r="E15" s="133"/>
      <c r="F15" s="133"/>
      <c r="G15" s="133"/>
      <c r="H15" s="226">
        <f>ROUNDDOWN(Z15/10^6,0)</f>
        <v>116029908</v>
      </c>
      <c r="I15" s="227"/>
      <c r="J15" s="227"/>
      <c r="K15" s="227"/>
      <c r="L15" s="227"/>
      <c r="M15" s="228"/>
      <c r="N15" s="224">
        <f t="shared" si="1"/>
        <v>-4910876</v>
      </c>
      <c r="O15" s="224"/>
      <c r="P15" s="224"/>
      <c r="Q15" s="224"/>
      <c r="R15" s="224"/>
      <c r="S15" s="225"/>
      <c r="T15" s="53"/>
      <c r="V15" s="53"/>
      <c r="W15" s="53"/>
      <c r="Y15" s="59">
        <v>120940784788611</v>
      </c>
      <c r="Z15" s="59">
        <v>116029908331151</v>
      </c>
      <c r="AA15" s="56">
        <f t="shared" si="2"/>
        <v>-4910876457460</v>
      </c>
      <c r="AB15" s="56">
        <f t="shared" si="3"/>
        <v>-4910876</v>
      </c>
    </row>
    <row r="16" spans="2:28" ht="15" customHeight="1">
      <c r="B16" s="132" t="s">
        <v>49</v>
      </c>
      <c r="C16" s="133"/>
      <c r="D16" s="133"/>
      <c r="E16" s="133"/>
      <c r="F16" s="133"/>
      <c r="G16" s="133"/>
      <c r="H16" s="226">
        <f>ROUNDDOWN(Z16/10^6,0)</f>
        <v>12205</v>
      </c>
      <c r="I16" s="227"/>
      <c r="J16" s="227"/>
      <c r="K16" s="227"/>
      <c r="L16" s="227"/>
      <c r="M16" s="228"/>
      <c r="N16" s="224">
        <f>AB16</f>
        <v>5463</v>
      </c>
      <c r="O16" s="224"/>
      <c r="P16" s="224"/>
      <c r="Q16" s="224"/>
      <c r="R16" s="224"/>
      <c r="S16" s="225"/>
      <c r="T16" s="53"/>
      <c r="V16" s="53"/>
      <c r="W16" s="53"/>
      <c r="Y16" s="59">
        <v>6741886781</v>
      </c>
      <c r="Z16" s="59">
        <v>12205683900</v>
      </c>
      <c r="AA16" s="56">
        <f t="shared" si="2"/>
        <v>5463797119</v>
      </c>
      <c r="AB16" s="56">
        <f t="shared" si="3"/>
        <v>5463</v>
      </c>
    </row>
    <row r="17" spans="2:28" ht="15" customHeight="1">
      <c r="B17" s="132" t="s">
        <v>10</v>
      </c>
      <c r="C17" s="133"/>
      <c r="D17" s="133"/>
      <c r="E17" s="133"/>
      <c r="F17" s="133"/>
      <c r="G17" s="133"/>
      <c r="H17" s="226">
        <f t="shared" si="0"/>
        <v>2095375</v>
      </c>
      <c r="I17" s="227"/>
      <c r="J17" s="227"/>
      <c r="K17" s="227"/>
      <c r="L17" s="227"/>
      <c r="M17" s="228"/>
      <c r="N17" s="224">
        <f t="shared" si="1"/>
        <v>141276</v>
      </c>
      <c r="O17" s="224"/>
      <c r="P17" s="224"/>
      <c r="Q17" s="224"/>
      <c r="R17" s="224"/>
      <c r="S17" s="225"/>
      <c r="T17" s="53"/>
      <c r="V17" s="53"/>
      <c r="W17" s="53"/>
      <c r="Y17" s="56">
        <v>1954098833678.0396</v>
      </c>
      <c r="Z17" s="56">
        <v>2095375761538</v>
      </c>
      <c r="AA17" s="56">
        <f t="shared" si="2"/>
        <v>141276927859.96045</v>
      </c>
      <c r="AB17" s="56">
        <f t="shared" si="3"/>
        <v>141276</v>
      </c>
    </row>
    <row r="18" spans="2:29" ht="15" customHeight="1">
      <c r="B18" s="136" t="s">
        <v>11</v>
      </c>
      <c r="C18" s="137"/>
      <c r="D18" s="137"/>
      <c r="E18" s="137"/>
      <c r="F18" s="137"/>
      <c r="G18" s="137"/>
      <c r="H18" s="226">
        <f>ROUNDDOWN(Z18/10^6,0)</f>
        <v>139831501</v>
      </c>
      <c r="I18" s="227"/>
      <c r="J18" s="227"/>
      <c r="K18" s="227"/>
      <c r="L18" s="227"/>
      <c r="M18" s="228"/>
      <c r="N18" s="232">
        <f t="shared" si="1"/>
        <v>-4662697</v>
      </c>
      <c r="O18" s="232"/>
      <c r="P18" s="232"/>
      <c r="Q18" s="232"/>
      <c r="R18" s="232"/>
      <c r="S18" s="232"/>
      <c r="T18" s="53"/>
      <c r="V18" s="53"/>
      <c r="W18" s="53"/>
      <c r="Y18" s="58">
        <f>SUM(Y9:Y10,Y13:Y17)</f>
        <v>144494198701357.03</v>
      </c>
      <c r="Z18" s="58">
        <f>SUM(Z9:Z10,Z13:Z17)</f>
        <v>139831501475250</v>
      </c>
      <c r="AA18" s="56">
        <f t="shared" si="2"/>
        <v>-4662697226107.031</v>
      </c>
      <c r="AB18" s="56">
        <f t="shared" si="3"/>
        <v>-4662697</v>
      </c>
      <c r="AC18" s="1">
        <f>Z18/Y18*100-100</f>
        <v>-3.226909639288678</v>
      </c>
    </row>
    <row r="19" spans="2:23" ht="7.5" customHeight="1">
      <c r="B19" s="10"/>
      <c r="C19" s="10"/>
      <c r="D19" s="10"/>
      <c r="E19" s="10"/>
      <c r="F19" s="10"/>
      <c r="G19" s="10"/>
      <c r="H19" s="60"/>
      <c r="I19" s="60"/>
      <c r="J19" s="60"/>
      <c r="K19" s="60"/>
      <c r="L19" s="60"/>
      <c r="M19" s="60"/>
      <c r="N19" s="61"/>
      <c r="O19" s="61"/>
      <c r="P19" s="61"/>
      <c r="Q19" s="61"/>
      <c r="R19" s="61"/>
      <c r="S19" s="61"/>
      <c r="T19" s="53"/>
      <c r="V19" s="53"/>
      <c r="W19" s="53"/>
    </row>
    <row r="20" spans="2:23" ht="28.5" customHeight="1">
      <c r="B20" s="13" t="s">
        <v>72</v>
      </c>
      <c r="C20" s="139" t="s">
        <v>62</v>
      </c>
      <c r="D20" s="233"/>
      <c r="E20" s="233"/>
      <c r="F20" s="233"/>
      <c r="G20" s="233"/>
      <c r="H20" s="233"/>
      <c r="I20" s="233"/>
      <c r="J20" s="233"/>
      <c r="K20" s="233"/>
      <c r="L20" s="233"/>
      <c r="M20" s="233"/>
      <c r="N20" s="233"/>
      <c r="O20" s="233"/>
      <c r="P20" s="233"/>
      <c r="Q20" s="233"/>
      <c r="R20" s="233"/>
      <c r="S20" s="233"/>
      <c r="T20" s="233"/>
      <c r="U20" s="233"/>
      <c r="V20" s="233"/>
      <c r="W20" s="233"/>
    </row>
    <row r="21" spans="8:23" ht="15" customHeight="1">
      <c r="H21" s="62"/>
      <c r="I21" s="62"/>
      <c r="J21" s="62"/>
      <c r="K21" s="62"/>
      <c r="L21" s="62"/>
      <c r="M21" s="62"/>
      <c r="N21" s="62"/>
      <c r="O21" s="62"/>
      <c r="P21" s="62"/>
      <c r="Q21" s="62"/>
      <c r="R21" s="62"/>
      <c r="S21" s="62"/>
      <c r="T21" s="62"/>
      <c r="U21" s="62"/>
      <c r="V21" s="62"/>
      <c r="W21" s="62"/>
    </row>
    <row r="22" spans="2:23" ht="15" customHeight="1">
      <c r="B22" s="15" t="s">
        <v>58</v>
      </c>
      <c r="D22" s="1" t="s">
        <v>59</v>
      </c>
      <c r="H22" s="62"/>
      <c r="I22" s="62"/>
      <c r="J22" s="62"/>
      <c r="K22" s="62"/>
      <c r="L22" s="62"/>
      <c r="M22" s="62"/>
      <c r="N22" s="62"/>
      <c r="O22" s="62"/>
      <c r="P22" s="62"/>
      <c r="Q22" s="62"/>
      <c r="R22" s="62"/>
      <c r="S22" s="62"/>
      <c r="T22" s="62"/>
      <c r="U22" s="62"/>
      <c r="V22" s="62"/>
      <c r="W22" s="62"/>
    </row>
    <row r="23" spans="8:23" ht="15" customHeight="1">
      <c r="H23" s="62"/>
      <c r="I23" s="62"/>
      <c r="J23" s="62"/>
      <c r="K23" s="62"/>
      <c r="L23" s="62"/>
      <c r="M23" s="62"/>
      <c r="N23" s="62"/>
      <c r="O23" s="62"/>
      <c r="P23" s="62"/>
      <c r="T23" s="62"/>
      <c r="W23" s="63" t="s">
        <v>12</v>
      </c>
    </row>
    <row r="24" spans="3:24" ht="18.75" customHeight="1">
      <c r="C24" s="112" t="s">
        <v>13</v>
      </c>
      <c r="D24" s="113"/>
      <c r="E24" s="113"/>
      <c r="F24" s="113"/>
      <c r="G24" s="141"/>
      <c r="H24" s="234">
        <f>+A3</f>
        <v>28</v>
      </c>
      <c r="I24" s="235"/>
      <c r="J24" s="235"/>
      <c r="K24" s="235"/>
      <c r="L24" s="235"/>
      <c r="M24" s="235"/>
      <c r="N24" s="236"/>
      <c r="O24" s="237" t="s">
        <v>14</v>
      </c>
      <c r="P24" s="238"/>
      <c r="Q24" s="238"/>
      <c r="R24" s="238"/>
      <c r="S24" s="238"/>
      <c r="T24" s="238"/>
      <c r="U24" s="238"/>
      <c r="V24" s="238"/>
      <c r="W24" s="239"/>
      <c r="X24" s="3" t="s">
        <v>52</v>
      </c>
    </row>
    <row r="25" spans="3:28" ht="15" customHeight="1">
      <c r="C25" s="148" t="s">
        <v>15</v>
      </c>
      <c r="D25" s="149"/>
      <c r="E25" s="149"/>
      <c r="F25" s="149"/>
      <c r="G25" s="150"/>
      <c r="H25" s="240">
        <f>ROUNDDOWN(Z25/10^6,0)</f>
        <v>17111235</v>
      </c>
      <c r="I25" s="241"/>
      <c r="J25" s="241"/>
      <c r="K25" s="241"/>
      <c r="L25" s="242">
        <f>+Z29</f>
        <v>0.1474726309935519</v>
      </c>
      <c r="M25" s="242"/>
      <c r="N25" s="243"/>
      <c r="O25" s="229">
        <f>AB25</f>
        <v>-4438244</v>
      </c>
      <c r="P25" s="230"/>
      <c r="Q25" s="230"/>
      <c r="R25" s="230"/>
      <c r="S25" s="230"/>
      <c r="T25" s="244">
        <f>L25-X25</f>
        <v>-0.030709445536181545</v>
      </c>
      <c r="U25" s="244"/>
      <c r="V25" s="244"/>
      <c r="W25" s="245"/>
      <c r="X25" s="37">
        <f>+Y25/Y$28</f>
        <v>0.17818207652973345</v>
      </c>
      <c r="Y25" s="56">
        <v>21549480170770.27</v>
      </c>
      <c r="Z25" s="56">
        <v>17111235855535.5</v>
      </c>
      <c r="AA25" s="56">
        <f>Z25-Y25</f>
        <v>-4438244315234.77</v>
      </c>
      <c r="AB25" s="56">
        <f>ROUNDDOWN(AA25/10^6,0)</f>
        <v>-4438244</v>
      </c>
    </row>
    <row r="26" spans="3:28" ht="15" customHeight="1">
      <c r="C26" s="148" t="s">
        <v>16</v>
      </c>
      <c r="D26" s="149"/>
      <c r="E26" s="149"/>
      <c r="F26" s="149"/>
      <c r="G26" s="150"/>
      <c r="H26" s="240">
        <f>ROUNDDOWN(Z26/10^6,0)</f>
        <v>59376259</v>
      </c>
      <c r="I26" s="241"/>
      <c r="J26" s="241"/>
      <c r="K26" s="241"/>
      <c r="L26" s="242">
        <f>+Z30</f>
        <v>0.5117323700729329</v>
      </c>
      <c r="M26" s="242"/>
      <c r="N26" s="243"/>
      <c r="O26" s="229">
        <f>AB26</f>
        <v>-1414333</v>
      </c>
      <c r="P26" s="230"/>
      <c r="Q26" s="230"/>
      <c r="R26" s="230"/>
      <c r="S26" s="230"/>
      <c r="T26" s="244">
        <f>L26-X26</f>
        <v>0.009084780307791585</v>
      </c>
      <c r="U26" s="244"/>
      <c r="V26" s="244"/>
      <c r="W26" s="245"/>
      <c r="X26" s="37">
        <f>+Y26/Y$28</f>
        <v>0.5026475897651413</v>
      </c>
      <c r="Y26" s="56">
        <v>60790593978299.88</v>
      </c>
      <c r="Z26" s="56">
        <v>59376259989645.1</v>
      </c>
      <c r="AA26" s="56">
        <f>Z26-Y26</f>
        <v>-1414333988654.7812</v>
      </c>
      <c r="AB26" s="56">
        <f>ROUNDDOWN(AA26/10^6,0)</f>
        <v>-1414333</v>
      </c>
    </row>
    <row r="27" spans="3:28" ht="15" customHeight="1">
      <c r="C27" s="148" t="s">
        <v>17</v>
      </c>
      <c r="D27" s="149"/>
      <c r="E27" s="149"/>
      <c r="F27" s="149"/>
      <c r="G27" s="150"/>
      <c r="H27" s="240">
        <f>ROUNDDOWN(Z27/10^6,0)</f>
        <v>39542412</v>
      </c>
      <c r="I27" s="241"/>
      <c r="J27" s="241"/>
      <c r="K27" s="241"/>
      <c r="L27" s="242">
        <f>+Z31</f>
        <v>0.3407949989335238</v>
      </c>
      <c r="M27" s="242"/>
      <c r="N27" s="243"/>
      <c r="O27" s="229">
        <f>AB27</f>
        <v>941701</v>
      </c>
      <c r="P27" s="230"/>
      <c r="Q27" s="230"/>
      <c r="R27" s="230"/>
      <c r="S27" s="230"/>
      <c r="T27" s="244">
        <f>L27-X27</f>
        <v>0.02162466522839035</v>
      </c>
      <c r="U27" s="244"/>
      <c r="V27" s="244"/>
      <c r="W27" s="245"/>
      <c r="X27" s="37">
        <f>+Y27/Y$28</f>
        <v>0.3191703337051334</v>
      </c>
      <c r="Y27" s="56">
        <v>38600710639541.625</v>
      </c>
      <c r="Z27" s="56">
        <v>39542412485971.5</v>
      </c>
      <c r="AA27" s="56">
        <f>Z27-Y27</f>
        <v>941701846429.875</v>
      </c>
      <c r="AB27" s="56">
        <f>ROUNDDOWN(AA27/10^6,0)</f>
        <v>941701</v>
      </c>
    </row>
    <row r="28" spans="3:28" ht="15" customHeight="1">
      <c r="C28" s="156" t="s">
        <v>11</v>
      </c>
      <c r="D28" s="157"/>
      <c r="E28" s="157"/>
      <c r="F28" s="157"/>
      <c r="G28" s="158"/>
      <c r="H28" s="246">
        <f>ROUNDDOWN(Z28/10^6,0)</f>
        <v>116029908</v>
      </c>
      <c r="I28" s="247"/>
      <c r="J28" s="247"/>
      <c r="K28" s="247"/>
      <c r="L28" s="248">
        <v>1</v>
      </c>
      <c r="M28" s="248"/>
      <c r="N28" s="249"/>
      <c r="O28" s="229">
        <f>AB28</f>
        <v>-4910876</v>
      </c>
      <c r="P28" s="230"/>
      <c r="Q28" s="230"/>
      <c r="R28" s="230"/>
      <c r="S28" s="230"/>
      <c r="T28" s="250" t="s">
        <v>18</v>
      </c>
      <c r="U28" s="250"/>
      <c r="V28" s="250"/>
      <c r="W28" s="251"/>
      <c r="X28" s="37">
        <f>SUM(X25:X27)</f>
        <v>1.0000000000000082</v>
      </c>
      <c r="Y28" s="58">
        <f>SUM(Y25:Y27)-1</f>
        <v>120940784788610.78</v>
      </c>
      <c r="Z28" s="58">
        <f>SUM(Z25:Z27)-1</f>
        <v>116029908331151.1</v>
      </c>
      <c r="AA28" s="56">
        <f>Z28-Y28</f>
        <v>-4910876457459.6875</v>
      </c>
      <c r="AB28" s="56">
        <f>ROUNDDOWN(AA28/10^6,0)</f>
        <v>-4910876</v>
      </c>
    </row>
    <row r="29" spans="8:26" ht="15" customHeight="1">
      <c r="H29" s="62"/>
      <c r="I29" s="62"/>
      <c r="J29" s="62"/>
      <c r="K29" s="62"/>
      <c r="L29" s="62"/>
      <c r="M29" s="62"/>
      <c r="N29" s="62"/>
      <c r="O29" s="62"/>
      <c r="P29" s="62"/>
      <c r="Q29" s="62"/>
      <c r="R29" s="62"/>
      <c r="S29" s="62"/>
      <c r="T29" s="62"/>
      <c r="U29" s="62"/>
      <c r="V29" s="62"/>
      <c r="W29" s="62"/>
      <c r="Z29" s="64">
        <f>Z25/Z28</f>
        <v>0.1474726309935519</v>
      </c>
    </row>
    <row r="30" spans="2:26" ht="15" customHeight="1">
      <c r="B30" s="65" t="s">
        <v>56</v>
      </c>
      <c r="D30" s="1" t="s">
        <v>57</v>
      </c>
      <c r="H30" s="62"/>
      <c r="I30" s="62"/>
      <c r="J30" s="62"/>
      <c r="K30" s="62"/>
      <c r="L30" s="62"/>
      <c r="M30" s="62"/>
      <c r="N30" s="62"/>
      <c r="O30" s="62"/>
      <c r="P30" s="62"/>
      <c r="Q30" s="62"/>
      <c r="R30" s="62"/>
      <c r="S30" s="62"/>
      <c r="T30" s="62"/>
      <c r="U30" s="62"/>
      <c r="V30" s="62"/>
      <c r="W30" s="62"/>
      <c r="Z30" s="64">
        <f>Z26/Z28</f>
        <v>0.5117323700729329</v>
      </c>
    </row>
    <row r="31" spans="8:26" ht="15" customHeight="1">
      <c r="H31" s="62"/>
      <c r="I31" s="62"/>
      <c r="J31" s="62"/>
      <c r="K31" s="62"/>
      <c r="L31" s="62"/>
      <c r="M31" s="62"/>
      <c r="N31" s="62"/>
      <c r="O31" s="62"/>
      <c r="P31" s="62"/>
      <c r="S31" s="62"/>
      <c r="T31" s="62"/>
      <c r="W31" s="63" t="s">
        <v>12</v>
      </c>
      <c r="Z31" s="64">
        <f>Z27/Z28</f>
        <v>0.3407949989335238</v>
      </c>
    </row>
    <row r="32" spans="3:23" ht="15" customHeight="1">
      <c r="C32" s="164" t="s">
        <v>0</v>
      </c>
      <c r="D32" s="164"/>
      <c r="E32" s="164"/>
      <c r="F32" s="164"/>
      <c r="G32" s="164"/>
      <c r="H32" s="252">
        <f>+H24</f>
        <v>28</v>
      </c>
      <c r="I32" s="252"/>
      <c r="J32" s="252"/>
      <c r="K32" s="252"/>
      <c r="L32" s="252"/>
      <c r="M32" s="252"/>
      <c r="N32" s="252"/>
      <c r="O32" s="237" t="s">
        <v>19</v>
      </c>
      <c r="P32" s="238"/>
      <c r="Q32" s="238"/>
      <c r="R32" s="238"/>
      <c r="S32" s="238"/>
      <c r="T32" s="238"/>
      <c r="U32" s="238"/>
      <c r="V32" s="238"/>
      <c r="W32" s="239"/>
    </row>
    <row r="33" spans="3:28" ht="15" customHeight="1">
      <c r="C33" s="166" t="s">
        <v>20</v>
      </c>
      <c r="D33" s="166"/>
      <c r="E33" s="166"/>
      <c r="F33" s="166"/>
      <c r="G33" s="166"/>
      <c r="H33" s="253">
        <f>ROUNDDOWN(Z33/10^6,0)</f>
        <v>89291805</v>
      </c>
      <c r="I33" s="253"/>
      <c r="J33" s="253"/>
      <c r="K33" s="240"/>
      <c r="L33" s="243">
        <f>+Z58</f>
        <v>0.7695585257326496</v>
      </c>
      <c r="M33" s="254"/>
      <c r="N33" s="254"/>
      <c r="O33" s="229">
        <f>AB33</f>
        <v>-4806309</v>
      </c>
      <c r="P33" s="230"/>
      <c r="Q33" s="230"/>
      <c r="R33" s="230"/>
      <c r="S33" s="230"/>
      <c r="T33" s="255">
        <f>L33-X33</f>
        <v>-0.008492605616939763</v>
      </c>
      <c r="U33" s="255"/>
      <c r="V33" s="255"/>
      <c r="W33" s="256"/>
      <c r="X33" s="37">
        <f>+Y33/Y$35</f>
        <v>0.7780511313495894</v>
      </c>
      <c r="Y33" s="56">
        <v>94098114431086</v>
      </c>
      <c r="Z33" s="56">
        <v>89291805196215.2</v>
      </c>
      <c r="AA33" s="56">
        <f>Z33-Y33</f>
        <v>-4806309234870.797</v>
      </c>
      <c r="AB33" s="56">
        <f>ROUNDDOWN(AA33/10^6,0)</f>
        <v>-4806309</v>
      </c>
    </row>
    <row r="34" spans="3:28" ht="15" customHeight="1">
      <c r="C34" s="166" t="s">
        <v>21</v>
      </c>
      <c r="D34" s="166"/>
      <c r="E34" s="166"/>
      <c r="F34" s="166"/>
      <c r="G34" s="166"/>
      <c r="H34" s="253">
        <f>ROUNDDOWN(Z34/10^6,0)</f>
        <v>26738103</v>
      </c>
      <c r="I34" s="253"/>
      <c r="J34" s="253"/>
      <c r="K34" s="240"/>
      <c r="L34" s="243">
        <f>+Z59</f>
        <v>0.23044147426735034</v>
      </c>
      <c r="M34" s="254"/>
      <c r="N34" s="254"/>
      <c r="O34" s="229">
        <f>AB34</f>
        <v>-104567</v>
      </c>
      <c r="P34" s="230"/>
      <c r="Q34" s="230"/>
      <c r="R34" s="230"/>
      <c r="S34" s="230"/>
      <c r="T34" s="255">
        <f>L34-X34</f>
        <v>0.008492605616939736</v>
      </c>
      <c r="U34" s="255"/>
      <c r="V34" s="255"/>
      <c r="W34" s="256"/>
      <c r="X34" s="37">
        <f>+Y34/Y$35</f>
        <v>0.2219488686504106</v>
      </c>
      <c r="Y34" s="56">
        <v>26842670357525</v>
      </c>
      <c r="Z34" s="56">
        <v>26738103134936</v>
      </c>
      <c r="AA34" s="56">
        <f>Z34-Y34</f>
        <v>-104567222589</v>
      </c>
      <c r="AB34" s="56">
        <f>ROUNDDOWN(AA34/10^6,0)</f>
        <v>-104567</v>
      </c>
    </row>
    <row r="35" spans="3:28" ht="15" customHeight="1">
      <c r="C35" s="164" t="s">
        <v>11</v>
      </c>
      <c r="D35" s="164"/>
      <c r="E35" s="164"/>
      <c r="F35" s="164"/>
      <c r="G35" s="164"/>
      <c r="H35" s="253">
        <f>ROUNDDOWN(Z35/10^6,0)</f>
        <v>116029908</v>
      </c>
      <c r="I35" s="253"/>
      <c r="J35" s="253"/>
      <c r="K35" s="240"/>
      <c r="L35" s="257">
        <v>1</v>
      </c>
      <c r="M35" s="258"/>
      <c r="N35" s="258"/>
      <c r="O35" s="229">
        <f>AB35</f>
        <v>-4910876</v>
      </c>
      <c r="P35" s="230"/>
      <c r="Q35" s="230"/>
      <c r="R35" s="230"/>
      <c r="S35" s="230"/>
      <c r="T35" s="259" t="s">
        <v>18</v>
      </c>
      <c r="U35" s="259"/>
      <c r="V35" s="259"/>
      <c r="W35" s="260"/>
      <c r="X35" s="37">
        <v>1</v>
      </c>
      <c r="Y35" s="58">
        <f>SUM(Y33:Y34)</f>
        <v>120940784788611</v>
      </c>
      <c r="Z35" s="58">
        <f>SUM(Z33:Z34)</f>
        <v>116029908331151.2</v>
      </c>
      <c r="AA35" s="56">
        <f>Z35-Y35</f>
        <v>-4910876457459.797</v>
      </c>
      <c r="AB35" s="56">
        <f>ROUNDDOWN(AA35/10^6,0)</f>
        <v>-4910876</v>
      </c>
    </row>
    <row r="36" spans="8:28" ht="15" customHeight="1">
      <c r="H36" s="62"/>
      <c r="I36" s="62"/>
      <c r="J36" s="62"/>
      <c r="K36" s="62"/>
      <c r="L36" s="62"/>
      <c r="M36" s="62"/>
      <c r="N36" s="62"/>
      <c r="O36" s="62"/>
      <c r="P36" s="62"/>
      <c r="Q36" s="62"/>
      <c r="R36" s="62"/>
      <c r="S36" s="62"/>
      <c r="T36" s="62"/>
      <c r="U36" s="62"/>
      <c r="V36" s="62"/>
      <c r="W36" s="62"/>
      <c r="AA36" s="89"/>
      <c r="AB36" s="89"/>
    </row>
    <row r="37" spans="2:28" ht="15" customHeight="1">
      <c r="B37" s="66" t="s">
        <v>55</v>
      </c>
      <c r="C37" s="51"/>
      <c r="D37" s="50" t="s">
        <v>75</v>
      </c>
      <c r="E37" s="51"/>
      <c r="F37" s="51"/>
      <c r="G37" s="51"/>
      <c r="H37" s="51"/>
      <c r="I37" s="51"/>
      <c r="J37" s="51"/>
      <c r="K37" s="51"/>
      <c r="L37" s="49"/>
      <c r="M37" s="49"/>
      <c r="N37" s="49"/>
      <c r="O37" s="49"/>
      <c r="P37" s="49"/>
      <c r="Q37" s="49"/>
      <c r="R37" s="49"/>
      <c r="S37" s="49"/>
      <c r="T37" s="49"/>
      <c r="U37" s="49"/>
      <c r="V37" s="49"/>
      <c r="W37" s="49"/>
      <c r="Y37" s="67"/>
      <c r="Z37" s="67"/>
      <c r="AA37" s="60"/>
      <c r="AB37" s="60"/>
    </row>
    <row r="38" spans="2:28" ht="15" customHeight="1">
      <c r="B38" s="66"/>
      <c r="C38" s="51"/>
      <c r="D38" s="50"/>
      <c r="E38" s="51"/>
      <c r="F38" s="51"/>
      <c r="G38" s="51"/>
      <c r="H38" s="51"/>
      <c r="I38" s="51"/>
      <c r="J38" s="51"/>
      <c r="K38" s="51"/>
      <c r="L38" s="49"/>
      <c r="M38" s="49"/>
      <c r="N38" s="49"/>
      <c r="O38" s="49"/>
      <c r="P38" s="49"/>
      <c r="Q38" s="49"/>
      <c r="R38" s="49"/>
      <c r="S38" s="49"/>
      <c r="T38" s="49"/>
      <c r="U38" s="49"/>
      <c r="V38" s="49"/>
      <c r="W38" s="63" t="s">
        <v>12</v>
      </c>
      <c r="Y38" s="67"/>
      <c r="Z38" s="67"/>
      <c r="AA38" s="60"/>
      <c r="AB38" s="60"/>
    </row>
    <row r="39" spans="3:28" ht="15" customHeight="1">
      <c r="C39" s="164" t="s">
        <v>68</v>
      </c>
      <c r="D39" s="164"/>
      <c r="E39" s="164"/>
      <c r="F39" s="164"/>
      <c r="G39" s="164"/>
      <c r="H39" s="252" t="s">
        <v>89</v>
      </c>
      <c r="I39" s="252"/>
      <c r="J39" s="252"/>
      <c r="K39" s="252"/>
      <c r="L39" s="252"/>
      <c r="M39" s="252"/>
      <c r="N39" s="252"/>
      <c r="O39" s="237" t="s">
        <v>94</v>
      </c>
      <c r="P39" s="238"/>
      <c r="Q39" s="238"/>
      <c r="R39" s="238"/>
      <c r="S39" s="238"/>
      <c r="T39" s="238"/>
      <c r="U39" s="238"/>
      <c r="V39" s="238"/>
      <c r="W39" s="239"/>
      <c r="Y39" s="67"/>
      <c r="Z39" s="67"/>
      <c r="AA39" s="90"/>
      <c r="AB39" s="90"/>
    </row>
    <row r="40" spans="3:28" ht="15" customHeight="1">
      <c r="C40" s="166" t="s">
        <v>71</v>
      </c>
      <c r="D40" s="166"/>
      <c r="E40" s="166"/>
      <c r="F40" s="166"/>
      <c r="G40" s="166"/>
      <c r="H40" s="298">
        <f>ROUNDDOWN(Z40/10^6,0)</f>
        <v>400748</v>
      </c>
      <c r="I40" s="299"/>
      <c r="J40" s="299"/>
      <c r="K40" s="299"/>
      <c r="L40" s="91"/>
      <c r="M40" s="209"/>
      <c r="N40" s="210"/>
      <c r="O40" s="216">
        <f>AB40</f>
        <v>-22052</v>
      </c>
      <c r="P40" s="217"/>
      <c r="Q40" s="217"/>
      <c r="R40" s="217"/>
      <c r="S40" s="217"/>
      <c r="T40" s="255">
        <f>H40/X40</f>
        <v>0.9478407099320957</v>
      </c>
      <c r="U40" s="255"/>
      <c r="V40" s="255"/>
      <c r="W40" s="256"/>
      <c r="X40" s="2">
        <f>ROUNDDOWN(Y40/10^6,0)</f>
        <v>422801</v>
      </c>
      <c r="Y40" s="88">
        <v>422801432461.05</v>
      </c>
      <c r="Z40" s="88">
        <v>400748894677.57</v>
      </c>
      <c r="AA40" s="56">
        <f>Z40-Y40</f>
        <v>-22052537783.47998</v>
      </c>
      <c r="AB40" s="56">
        <f>ROUNDDOWN(AA40/10^6,0)</f>
        <v>-22052</v>
      </c>
    </row>
    <row r="41" spans="3:27" ht="7.5" customHeight="1">
      <c r="C41" s="39"/>
      <c r="D41" s="45"/>
      <c r="E41" s="45"/>
      <c r="F41" s="45"/>
      <c r="G41" s="45"/>
      <c r="H41" s="45"/>
      <c r="I41" s="45"/>
      <c r="J41" s="45"/>
      <c r="K41" s="45"/>
      <c r="L41" s="45"/>
      <c r="M41" s="45"/>
      <c r="N41" s="45"/>
      <c r="O41" s="45"/>
      <c r="P41" s="45"/>
      <c r="Q41" s="45"/>
      <c r="R41" s="45"/>
      <c r="S41" s="45"/>
      <c r="T41" s="45"/>
      <c r="U41" s="45"/>
      <c r="V41" s="45"/>
      <c r="W41" s="45"/>
      <c r="Y41" s="67"/>
      <c r="Z41" s="67"/>
      <c r="AA41" s="68"/>
    </row>
    <row r="42" spans="3:28" ht="15" customHeight="1">
      <c r="C42" s="49" t="s">
        <v>90</v>
      </c>
      <c r="D42" s="261" t="s">
        <v>91</v>
      </c>
      <c r="E42" s="262"/>
      <c r="F42" s="262"/>
      <c r="G42" s="262"/>
      <c r="H42" s="262"/>
      <c r="I42" s="262"/>
      <c r="J42" s="262"/>
      <c r="K42" s="262"/>
      <c r="L42" s="262"/>
      <c r="M42" s="262"/>
      <c r="N42" s="262"/>
      <c r="O42" s="262"/>
      <c r="P42" s="262"/>
      <c r="Q42" s="262"/>
      <c r="R42" s="262"/>
      <c r="S42" s="262"/>
      <c r="T42" s="262"/>
      <c r="U42" s="262"/>
      <c r="V42" s="262"/>
      <c r="W42" s="262"/>
      <c r="Y42" s="67"/>
      <c r="Z42" s="67"/>
      <c r="AA42" s="60"/>
      <c r="AB42" s="60"/>
    </row>
    <row r="43" spans="3:28" ht="15" customHeight="1">
      <c r="C43" s="49"/>
      <c r="D43" s="261"/>
      <c r="E43" s="262"/>
      <c r="F43" s="262"/>
      <c r="G43" s="262"/>
      <c r="H43" s="262"/>
      <c r="I43" s="262"/>
      <c r="J43" s="262"/>
      <c r="K43" s="262"/>
      <c r="L43" s="262"/>
      <c r="M43" s="262"/>
      <c r="N43" s="262"/>
      <c r="O43" s="262"/>
      <c r="P43" s="262"/>
      <c r="Q43" s="262"/>
      <c r="R43" s="262"/>
      <c r="S43" s="262"/>
      <c r="T43" s="262"/>
      <c r="U43" s="262"/>
      <c r="V43" s="262"/>
      <c r="W43" s="262"/>
      <c r="Y43" s="67"/>
      <c r="Z43" s="67"/>
      <c r="AA43" s="60"/>
      <c r="AB43" s="60"/>
    </row>
    <row r="44" spans="3:28" ht="15" customHeight="1">
      <c r="C44" s="45"/>
      <c r="D44" s="262"/>
      <c r="E44" s="262"/>
      <c r="F44" s="262"/>
      <c r="G44" s="262"/>
      <c r="H44" s="262"/>
      <c r="I44" s="262"/>
      <c r="J44" s="262"/>
      <c r="K44" s="262"/>
      <c r="L44" s="262"/>
      <c r="M44" s="262"/>
      <c r="N44" s="262"/>
      <c r="O44" s="262"/>
      <c r="P44" s="262"/>
      <c r="Q44" s="262"/>
      <c r="R44" s="262"/>
      <c r="S44" s="262"/>
      <c r="T44" s="262"/>
      <c r="U44" s="262"/>
      <c r="V44" s="262"/>
      <c r="W44" s="262"/>
      <c r="Y44" s="67"/>
      <c r="Z44" s="67"/>
      <c r="AA44" s="60"/>
      <c r="AB44" s="60"/>
    </row>
    <row r="45" spans="3:28" ht="15" customHeight="1">
      <c r="C45" s="45"/>
      <c r="D45" s="262"/>
      <c r="E45" s="262"/>
      <c r="F45" s="262"/>
      <c r="G45" s="262"/>
      <c r="H45" s="262"/>
      <c r="I45" s="262"/>
      <c r="J45" s="262"/>
      <c r="K45" s="262"/>
      <c r="L45" s="262"/>
      <c r="M45" s="262"/>
      <c r="N45" s="262"/>
      <c r="O45" s="262"/>
      <c r="P45" s="262"/>
      <c r="Q45" s="262"/>
      <c r="R45" s="262"/>
      <c r="S45" s="262"/>
      <c r="T45" s="262"/>
      <c r="U45" s="262"/>
      <c r="V45" s="262"/>
      <c r="W45" s="262"/>
      <c r="Y45" s="88">
        <v>469964834</v>
      </c>
      <c r="Z45" s="88">
        <v>445523877</v>
      </c>
      <c r="AA45" s="56">
        <f>Z45-Y45</f>
        <v>-24440957</v>
      </c>
      <c r="AB45" s="56">
        <f>ROUNDDOWN(AA45/10^6,0)</f>
        <v>-24</v>
      </c>
    </row>
    <row r="46" spans="3:28" ht="15" customHeight="1">
      <c r="C46" s="45"/>
      <c r="D46" s="262"/>
      <c r="E46" s="262"/>
      <c r="F46" s="262"/>
      <c r="G46" s="262"/>
      <c r="H46" s="262"/>
      <c r="I46" s="262"/>
      <c r="J46" s="262"/>
      <c r="K46" s="262"/>
      <c r="L46" s="262"/>
      <c r="M46" s="262"/>
      <c r="N46" s="262"/>
      <c r="O46" s="262"/>
      <c r="P46" s="262"/>
      <c r="Q46" s="262"/>
      <c r="R46" s="262"/>
      <c r="S46" s="262"/>
      <c r="T46" s="262"/>
      <c r="U46" s="262"/>
      <c r="V46" s="262"/>
      <c r="W46" s="262"/>
      <c r="Y46" s="67"/>
      <c r="Z46" s="67"/>
      <c r="AA46" s="60"/>
      <c r="AB46" s="60"/>
    </row>
    <row r="47" spans="3:28" ht="15" customHeight="1">
      <c r="C47" s="45"/>
      <c r="D47" s="262"/>
      <c r="E47" s="262"/>
      <c r="F47" s="262"/>
      <c r="G47" s="262"/>
      <c r="H47" s="262"/>
      <c r="I47" s="262"/>
      <c r="J47" s="262"/>
      <c r="K47" s="262"/>
      <c r="L47" s="262"/>
      <c r="M47" s="262"/>
      <c r="N47" s="262"/>
      <c r="O47" s="262"/>
      <c r="P47" s="262"/>
      <c r="Q47" s="262"/>
      <c r="R47" s="262"/>
      <c r="S47" s="262"/>
      <c r="T47" s="262"/>
      <c r="U47" s="262"/>
      <c r="V47" s="262"/>
      <c r="W47" s="262"/>
      <c r="Y47" s="67"/>
      <c r="Z47" s="67"/>
      <c r="AA47" s="60"/>
      <c r="AB47" s="60"/>
    </row>
    <row r="48" spans="3:28" ht="15" customHeight="1">
      <c r="C48" s="39"/>
      <c r="D48" s="262"/>
      <c r="E48" s="262"/>
      <c r="F48" s="262"/>
      <c r="G48" s="262"/>
      <c r="H48" s="262"/>
      <c r="I48" s="262"/>
      <c r="J48" s="262"/>
      <c r="K48" s="262"/>
      <c r="L48" s="262"/>
      <c r="M48" s="262"/>
      <c r="N48" s="262"/>
      <c r="O48" s="262"/>
      <c r="P48" s="262"/>
      <c r="Q48" s="262"/>
      <c r="R48" s="262"/>
      <c r="S48" s="262"/>
      <c r="T48" s="262"/>
      <c r="U48" s="262"/>
      <c r="V48" s="262"/>
      <c r="W48" s="262"/>
      <c r="Y48" s="67"/>
      <c r="Z48" s="67"/>
      <c r="AA48" s="60"/>
      <c r="AB48" s="60"/>
    </row>
    <row r="49" spans="3:27" ht="7.5" customHeight="1">
      <c r="C49" s="39"/>
      <c r="D49" s="45"/>
      <c r="E49" s="45"/>
      <c r="F49" s="45"/>
      <c r="G49" s="45"/>
      <c r="H49" s="45"/>
      <c r="I49" s="45"/>
      <c r="J49" s="45"/>
      <c r="K49" s="45"/>
      <c r="L49" s="45"/>
      <c r="M49" s="45"/>
      <c r="N49" s="45"/>
      <c r="O49" s="45"/>
      <c r="P49" s="45"/>
      <c r="Q49" s="45"/>
      <c r="R49" s="45"/>
      <c r="S49" s="45"/>
      <c r="T49" s="45"/>
      <c r="U49" s="45"/>
      <c r="V49" s="45"/>
      <c r="W49" s="45"/>
      <c r="Y49" s="67"/>
      <c r="Z49" s="67"/>
      <c r="AA49" s="68"/>
    </row>
    <row r="50" spans="1:28" s="33" customFormat="1" ht="15" customHeight="1">
      <c r="A50" s="1"/>
      <c r="B50" s="47" t="s">
        <v>54</v>
      </c>
      <c r="C50" s="48"/>
      <c r="D50" s="52" t="s">
        <v>76</v>
      </c>
      <c r="E50" s="48"/>
      <c r="F50" s="48"/>
      <c r="G50" s="48"/>
      <c r="H50" s="48"/>
      <c r="I50" s="48"/>
      <c r="J50" s="48"/>
      <c r="K50" s="48"/>
      <c r="L50" s="48"/>
      <c r="M50" s="48"/>
      <c r="N50" s="48"/>
      <c r="O50" s="71"/>
      <c r="P50" s="71"/>
      <c r="Q50" s="71"/>
      <c r="R50" s="71"/>
      <c r="S50" s="71"/>
      <c r="T50" s="53"/>
      <c r="U50" s="53"/>
      <c r="V50" s="53"/>
      <c r="W50" s="53"/>
      <c r="Y50" s="72"/>
      <c r="Z50" s="72"/>
      <c r="AA50" s="60"/>
      <c r="AB50" s="60"/>
    </row>
    <row r="51" spans="3:27" ht="15" customHeight="1">
      <c r="C51" s="39"/>
      <c r="D51" s="45"/>
      <c r="E51" s="45"/>
      <c r="F51" s="45"/>
      <c r="G51" s="45"/>
      <c r="H51" s="45"/>
      <c r="I51" s="45"/>
      <c r="J51" s="45"/>
      <c r="K51" s="45"/>
      <c r="L51" s="45"/>
      <c r="M51" s="45"/>
      <c r="N51" s="45"/>
      <c r="O51" s="45"/>
      <c r="P51" s="45"/>
      <c r="Q51" s="45"/>
      <c r="R51" s="45"/>
      <c r="S51" s="45"/>
      <c r="T51" s="45"/>
      <c r="U51" s="45"/>
      <c r="V51" s="45"/>
      <c r="W51" s="63" t="s">
        <v>67</v>
      </c>
      <c r="Y51" s="67"/>
      <c r="Z51" s="67"/>
      <c r="AA51" s="68"/>
    </row>
    <row r="52" spans="3:27" ht="15" customHeight="1">
      <c r="C52" s="164" t="s">
        <v>68</v>
      </c>
      <c r="D52" s="164"/>
      <c r="E52" s="164"/>
      <c r="F52" s="164"/>
      <c r="G52" s="164"/>
      <c r="H52" s="252" t="s">
        <v>89</v>
      </c>
      <c r="I52" s="252"/>
      <c r="J52" s="252"/>
      <c r="K52" s="252"/>
      <c r="L52" s="252"/>
      <c r="M52" s="252"/>
      <c r="N52" s="252"/>
      <c r="O52" s="237" t="s">
        <v>95</v>
      </c>
      <c r="P52" s="238"/>
      <c r="Q52" s="238"/>
      <c r="R52" s="238"/>
      <c r="S52" s="238"/>
      <c r="T52" s="238"/>
      <c r="U52" s="238"/>
      <c r="V52" s="238"/>
      <c r="W52" s="239"/>
      <c r="Y52" s="67"/>
      <c r="Z52" s="67"/>
      <c r="AA52" s="68"/>
    </row>
    <row r="53" spans="3:28" ht="15" customHeight="1">
      <c r="C53" s="166" t="s">
        <v>86</v>
      </c>
      <c r="D53" s="166"/>
      <c r="E53" s="166"/>
      <c r="F53" s="166"/>
      <c r="G53" s="166"/>
      <c r="H53" s="298">
        <v>115609390</v>
      </c>
      <c r="I53" s="299"/>
      <c r="J53" s="299"/>
      <c r="K53" s="299"/>
      <c r="L53" s="91"/>
      <c r="M53" s="209"/>
      <c r="N53" s="210"/>
      <c r="O53" s="300">
        <f>AB53</f>
        <v>-4887206</v>
      </c>
      <c r="P53" s="301"/>
      <c r="Q53" s="301"/>
      <c r="R53" s="301"/>
      <c r="S53" s="301"/>
      <c r="T53" s="255">
        <f>H53/X53</f>
        <v>0.959441120150472</v>
      </c>
      <c r="U53" s="255"/>
      <c r="V53" s="255"/>
      <c r="W53" s="256"/>
      <c r="X53" s="2">
        <f>ROUNDDOWN(Y53/10^6,0)</f>
        <v>120496597</v>
      </c>
      <c r="Y53" s="88">
        <v>120496597294807</v>
      </c>
      <c r="Z53" s="88">
        <v>115609390465434</v>
      </c>
      <c r="AA53" s="56">
        <f>Z53-Y53</f>
        <v>-4887206829373</v>
      </c>
      <c r="AB53" s="56">
        <f>ROUNDDOWN(AA53/10^6,0)</f>
        <v>-4887206</v>
      </c>
    </row>
    <row r="54" spans="3:27" ht="7.5" customHeight="1">
      <c r="C54" s="39"/>
      <c r="D54" s="45"/>
      <c r="E54" s="45"/>
      <c r="F54" s="45"/>
      <c r="G54" s="45"/>
      <c r="H54" s="45"/>
      <c r="I54" s="45"/>
      <c r="J54" s="45"/>
      <c r="K54" s="45"/>
      <c r="L54" s="45"/>
      <c r="M54" s="45"/>
      <c r="N54" s="45"/>
      <c r="O54" s="45"/>
      <c r="P54" s="45"/>
      <c r="Q54" s="45"/>
      <c r="R54" s="45"/>
      <c r="S54" s="45"/>
      <c r="T54" s="45"/>
      <c r="U54" s="45"/>
      <c r="V54" s="45"/>
      <c r="W54" s="45"/>
      <c r="Y54" s="67"/>
      <c r="Z54" s="67"/>
      <c r="AA54" s="68"/>
    </row>
    <row r="55" spans="3:28" ht="15.75" customHeight="1">
      <c r="C55" s="49" t="s">
        <v>92</v>
      </c>
      <c r="D55" s="45"/>
      <c r="E55" s="45"/>
      <c r="F55" s="45"/>
      <c r="G55" s="45"/>
      <c r="H55" s="45"/>
      <c r="I55" s="45"/>
      <c r="J55" s="45"/>
      <c r="K55" s="45"/>
      <c r="L55" s="45"/>
      <c r="M55" s="45"/>
      <c r="N55" s="45"/>
      <c r="O55" s="45"/>
      <c r="P55" s="45"/>
      <c r="Q55" s="45"/>
      <c r="R55" s="45"/>
      <c r="S55" s="45"/>
      <c r="T55" s="45"/>
      <c r="U55" s="45"/>
      <c r="V55" s="45"/>
      <c r="W55" s="45"/>
      <c r="Y55" s="88">
        <v>1408123408</v>
      </c>
      <c r="Z55" s="88">
        <v>1085424903</v>
      </c>
      <c r="AA55" s="56">
        <f>Z55-Y55</f>
        <v>-322698505</v>
      </c>
      <c r="AB55" s="56">
        <f>ROUNDDOWN(AA55/10^6,0)</f>
        <v>-322</v>
      </c>
    </row>
    <row r="56" spans="8:23" ht="15" customHeight="1">
      <c r="H56" s="62"/>
      <c r="I56" s="62"/>
      <c r="J56" s="62"/>
      <c r="K56" s="62"/>
      <c r="L56" s="62"/>
      <c r="M56" s="62"/>
      <c r="N56" s="62"/>
      <c r="O56" s="62"/>
      <c r="P56" s="62"/>
      <c r="Q56" s="62"/>
      <c r="R56" s="62"/>
      <c r="S56" s="62"/>
      <c r="T56" s="62"/>
      <c r="U56" s="62"/>
      <c r="V56" s="62"/>
      <c r="W56" s="62"/>
    </row>
    <row r="57" spans="8:23" ht="15" customHeight="1">
      <c r="H57" s="62"/>
      <c r="I57" s="62"/>
      <c r="J57" s="62"/>
      <c r="K57" s="62"/>
      <c r="L57" s="62"/>
      <c r="M57" s="62"/>
      <c r="N57" s="62"/>
      <c r="O57" s="62"/>
      <c r="P57" s="62"/>
      <c r="Q57" s="62"/>
      <c r="R57" s="62"/>
      <c r="S57" s="62"/>
      <c r="T57" s="62"/>
      <c r="U57" s="62"/>
      <c r="V57" s="62"/>
      <c r="W57" s="62"/>
    </row>
    <row r="58" spans="2:28" s="33" customFormat="1" ht="15" customHeight="1">
      <c r="B58" s="73" t="s">
        <v>22</v>
      </c>
      <c r="C58" s="73"/>
      <c r="D58" s="73"/>
      <c r="E58" s="73"/>
      <c r="F58" s="73"/>
      <c r="G58" s="73"/>
      <c r="H58" s="73"/>
      <c r="I58" s="73"/>
      <c r="J58" s="73"/>
      <c r="K58" s="73"/>
      <c r="L58" s="73"/>
      <c r="M58" s="73"/>
      <c r="N58" s="1"/>
      <c r="O58" s="1"/>
      <c r="P58" s="1"/>
      <c r="Q58" s="1"/>
      <c r="S58" s="20"/>
      <c r="T58" s="1"/>
      <c r="U58" s="1"/>
      <c r="Y58" s="74"/>
      <c r="Z58" s="64">
        <f>Z33/Z35</f>
        <v>0.7695585257326496</v>
      </c>
      <c r="AA58" s="53"/>
      <c r="AB58" s="53"/>
    </row>
    <row r="59" spans="2:28" s="33" customFormat="1" ht="15" customHeight="1">
      <c r="B59" s="73"/>
      <c r="C59" s="73"/>
      <c r="D59" s="73"/>
      <c r="E59" s="73"/>
      <c r="F59" s="73"/>
      <c r="G59" s="73"/>
      <c r="H59" s="73"/>
      <c r="I59" s="73"/>
      <c r="J59" s="73"/>
      <c r="K59" s="73"/>
      <c r="L59" s="73"/>
      <c r="M59" s="73"/>
      <c r="N59" s="1"/>
      <c r="O59" s="1"/>
      <c r="P59" s="1"/>
      <c r="Q59" s="1"/>
      <c r="S59" s="20" t="s">
        <v>23</v>
      </c>
      <c r="T59" s="1"/>
      <c r="U59" s="1"/>
      <c r="Y59" s="74"/>
      <c r="Z59" s="64">
        <f>Z34/Z35</f>
        <v>0.23044147426735034</v>
      </c>
      <c r="AA59" s="53"/>
      <c r="AB59" s="53"/>
    </row>
    <row r="60" spans="2:28" s="35" customFormat="1" ht="18.75" customHeight="1">
      <c r="B60" s="21"/>
      <c r="C60" s="22"/>
      <c r="D60" s="22"/>
      <c r="E60" s="22"/>
      <c r="F60" s="22"/>
      <c r="G60" s="23"/>
      <c r="H60" s="267">
        <f>+H32</f>
        <v>28</v>
      </c>
      <c r="I60" s="268"/>
      <c r="J60" s="268"/>
      <c r="K60" s="268"/>
      <c r="L60" s="268"/>
      <c r="M60" s="269"/>
      <c r="N60" s="179" t="s">
        <v>24</v>
      </c>
      <c r="O60" s="117"/>
      <c r="P60" s="117"/>
      <c r="Q60" s="117"/>
      <c r="R60" s="117"/>
      <c r="S60" s="118"/>
      <c r="T60" s="4"/>
      <c r="U60" s="4"/>
      <c r="V60" s="4"/>
      <c r="W60" s="4"/>
      <c r="Y60" s="75"/>
      <c r="Z60" s="75"/>
      <c r="AA60" s="53"/>
      <c r="AB60" s="53"/>
    </row>
    <row r="61" spans="2:28" s="35" customFormat="1" ht="15" customHeight="1">
      <c r="B61" s="180" t="s">
        <v>25</v>
      </c>
      <c r="C61" s="181"/>
      <c r="D61" s="181"/>
      <c r="E61" s="181"/>
      <c r="F61" s="181"/>
      <c r="G61" s="181"/>
      <c r="H61" s="270">
        <f>ROUNDDOWN(Z61/10^6,0)</f>
        <v>8663</v>
      </c>
      <c r="I61" s="271"/>
      <c r="J61" s="271"/>
      <c r="K61" s="271"/>
      <c r="L61" s="271"/>
      <c r="M61" s="272"/>
      <c r="N61" s="273">
        <f>AB61</f>
        <v>5377</v>
      </c>
      <c r="O61" s="274"/>
      <c r="P61" s="274"/>
      <c r="Q61" s="274"/>
      <c r="R61" s="274"/>
      <c r="S61" s="275"/>
      <c r="T61" s="73"/>
      <c r="U61" s="73"/>
      <c r="V61" s="73"/>
      <c r="W61" s="73"/>
      <c r="Y61" s="76">
        <f>SUM(Y62:Y63)</f>
        <v>3286068776</v>
      </c>
      <c r="Z61" s="76">
        <f>+Z62+Z63</f>
        <v>8663774591</v>
      </c>
      <c r="AA61" s="56">
        <f aca="true" t="shared" si="4" ref="AA61:AA70">Z61-Y61</f>
        <v>5377705815</v>
      </c>
      <c r="AB61" s="56">
        <f>ROUNDDOWN(AA61/10^6,0)</f>
        <v>5377</v>
      </c>
    </row>
    <row r="62" spans="1:28" s="33" customFormat="1" ht="15" customHeight="1">
      <c r="A62" s="1"/>
      <c r="B62" s="24"/>
      <c r="C62" s="7" t="s">
        <v>26</v>
      </c>
      <c r="D62" s="17"/>
      <c r="E62" s="17"/>
      <c r="F62" s="17"/>
      <c r="G62" s="17"/>
      <c r="H62" s="226">
        <f aca="true" t="shared" si="5" ref="H62:H70">ROUNDDOWN(Z62/10^6,0)</f>
        <v>45</v>
      </c>
      <c r="I62" s="227"/>
      <c r="J62" s="227"/>
      <c r="K62" s="227"/>
      <c r="L62" s="227"/>
      <c r="M62" s="228"/>
      <c r="N62" s="276">
        <f>AB62</f>
        <v>45</v>
      </c>
      <c r="O62" s="277"/>
      <c r="P62" s="277"/>
      <c r="Q62" s="277"/>
      <c r="R62" s="277"/>
      <c r="S62" s="278"/>
      <c r="T62" s="53"/>
      <c r="U62" s="53"/>
      <c r="V62" s="53"/>
      <c r="W62" s="53"/>
      <c r="Y62" s="77">
        <v>800187</v>
      </c>
      <c r="Z62" s="77">
        <v>45816707</v>
      </c>
      <c r="AA62" s="56">
        <f t="shared" si="4"/>
        <v>45016520</v>
      </c>
      <c r="AB62" s="56">
        <f>ROUNDDOWN(AA62/10^6,0)</f>
        <v>45</v>
      </c>
    </row>
    <row r="63" spans="1:28" s="33" customFormat="1" ht="15" customHeight="1">
      <c r="A63" s="1"/>
      <c r="B63" s="25"/>
      <c r="C63" s="7" t="s">
        <v>27</v>
      </c>
      <c r="D63" s="17"/>
      <c r="E63" s="17"/>
      <c r="F63" s="17"/>
      <c r="G63" s="17"/>
      <c r="H63" s="226">
        <f t="shared" si="5"/>
        <v>8617</v>
      </c>
      <c r="I63" s="227"/>
      <c r="J63" s="227"/>
      <c r="K63" s="227"/>
      <c r="L63" s="227"/>
      <c r="M63" s="228"/>
      <c r="N63" s="279">
        <f>AB63</f>
        <v>5332</v>
      </c>
      <c r="O63" s="280"/>
      <c r="P63" s="280"/>
      <c r="Q63" s="280"/>
      <c r="R63" s="280"/>
      <c r="S63" s="281"/>
      <c r="T63" s="53"/>
      <c r="U63" s="53"/>
      <c r="V63" s="53"/>
      <c r="W63" s="53"/>
      <c r="Y63" s="77">
        <v>3285268589</v>
      </c>
      <c r="Z63" s="77">
        <v>8617957884</v>
      </c>
      <c r="AA63" s="56">
        <f t="shared" si="4"/>
        <v>5332689295</v>
      </c>
      <c r="AB63" s="56">
        <f aca="true" t="shared" si="6" ref="AB63:AB70">ROUNDDOWN(AA63/10^6,0)</f>
        <v>5332</v>
      </c>
    </row>
    <row r="64" spans="1:28" s="33" customFormat="1" ht="15" customHeight="1">
      <c r="A64" s="1"/>
      <c r="B64" s="119" t="s">
        <v>28</v>
      </c>
      <c r="C64" s="120"/>
      <c r="D64" s="120"/>
      <c r="E64" s="120"/>
      <c r="F64" s="120"/>
      <c r="G64" s="120"/>
      <c r="H64" s="221">
        <f t="shared" si="5"/>
        <v>2107496</v>
      </c>
      <c r="I64" s="222"/>
      <c r="J64" s="222"/>
      <c r="K64" s="222"/>
      <c r="L64" s="222"/>
      <c r="M64" s="223"/>
      <c r="N64" s="273">
        <f>AB64</f>
        <v>-331246</v>
      </c>
      <c r="O64" s="274"/>
      <c r="P64" s="274"/>
      <c r="Q64" s="274"/>
      <c r="R64" s="274"/>
      <c r="S64" s="275"/>
      <c r="T64" s="53"/>
      <c r="U64" s="53"/>
      <c r="V64" s="53"/>
      <c r="W64" s="53"/>
      <c r="Y64" s="78">
        <f>SUM(Y65:Y67)</f>
        <v>2438743736845</v>
      </c>
      <c r="Z64" s="78">
        <f>+Z65+Z66+Z67</f>
        <v>2107496810174</v>
      </c>
      <c r="AA64" s="56">
        <f t="shared" si="4"/>
        <v>-331246926671</v>
      </c>
      <c r="AB64" s="56">
        <f t="shared" si="6"/>
        <v>-331246</v>
      </c>
    </row>
    <row r="65" spans="1:28" s="33" customFormat="1" ht="15" customHeight="1">
      <c r="A65" s="1"/>
      <c r="B65" s="24"/>
      <c r="C65" s="7" t="s">
        <v>29</v>
      </c>
      <c r="D65" s="17"/>
      <c r="E65" s="17"/>
      <c r="F65" s="17"/>
      <c r="G65" s="17"/>
      <c r="H65" s="226">
        <f t="shared" si="5"/>
        <v>2005613</v>
      </c>
      <c r="I65" s="227"/>
      <c r="J65" s="227"/>
      <c r="K65" s="227"/>
      <c r="L65" s="227"/>
      <c r="M65" s="228"/>
      <c r="N65" s="279">
        <f aca="true" t="shared" si="7" ref="N65:N70">AB65</f>
        <v>-356879</v>
      </c>
      <c r="O65" s="280"/>
      <c r="P65" s="280"/>
      <c r="Q65" s="280"/>
      <c r="R65" s="280"/>
      <c r="S65" s="281"/>
      <c r="T65" s="53"/>
      <c r="U65" s="53"/>
      <c r="V65" s="53"/>
      <c r="W65" s="53"/>
      <c r="Y65" s="77">
        <v>2362492374002</v>
      </c>
      <c r="Z65" s="77">
        <v>2005613050691</v>
      </c>
      <c r="AA65" s="56">
        <f t="shared" si="4"/>
        <v>-356879323311</v>
      </c>
      <c r="AB65" s="56">
        <f t="shared" si="6"/>
        <v>-356879</v>
      </c>
    </row>
    <row r="66" spans="1:28" s="33" customFormat="1" ht="15" customHeight="1">
      <c r="A66" s="1"/>
      <c r="B66" s="24"/>
      <c r="C66" s="7" t="s">
        <v>30</v>
      </c>
      <c r="D66" s="17"/>
      <c r="E66" s="17"/>
      <c r="F66" s="17"/>
      <c r="G66" s="17"/>
      <c r="H66" s="226">
        <f t="shared" si="5"/>
        <v>62603</v>
      </c>
      <c r="I66" s="227"/>
      <c r="J66" s="227"/>
      <c r="K66" s="227"/>
      <c r="L66" s="227"/>
      <c r="M66" s="228"/>
      <c r="N66" s="279">
        <f t="shared" si="7"/>
        <v>12122</v>
      </c>
      <c r="O66" s="280"/>
      <c r="P66" s="280"/>
      <c r="Q66" s="280"/>
      <c r="R66" s="280"/>
      <c r="S66" s="281"/>
      <c r="T66" s="53"/>
      <c r="U66" s="53"/>
      <c r="V66" s="53"/>
      <c r="W66" s="53"/>
      <c r="Y66" s="77">
        <v>50480690214</v>
      </c>
      <c r="Z66" s="77">
        <v>62603528481</v>
      </c>
      <c r="AA66" s="56">
        <f t="shared" si="4"/>
        <v>12122838267</v>
      </c>
      <c r="AB66" s="56">
        <f t="shared" si="6"/>
        <v>12122</v>
      </c>
    </row>
    <row r="67" spans="1:28" s="33" customFormat="1" ht="15" customHeight="1">
      <c r="A67" s="1"/>
      <c r="B67" s="25"/>
      <c r="C67" s="7" t="s">
        <v>31</v>
      </c>
      <c r="D67" s="17"/>
      <c r="E67" s="17"/>
      <c r="F67" s="17"/>
      <c r="G67" s="17"/>
      <c r="H67" s="226">
        <f t="shared" si="5"/>
        <v>39280</v>
      </c>
      <c r="I67" s="227"/>
      <c r="J67" s="227"/>
      <c r="K67" s="227"/>
      <c r="L67" s="227"/>
      <c r="M67" s="228"/>
      <c r="N67" s="279">
        <f t="shared" si="7"/>
        <v>13509</v>
      </c>
      <c r="O67" s="280"/>
      <c r="P67" s="280"/>
      <c r="Q67" s="280"/>
      <c r="R67" s="280"/>
      <c r="S67" s="281"/>
      <c r="T67" s="53"/>
      <c r="U67" s="53"/>
      <c r="V67" s="53"/>
      <c r="W67" s="53"/>
      <c r="Y67" s="77">
        <v>25770672629</v>
      </c>
      <c r="Z67" s="77">
        <v>39280231002</v>
      </c>
      <c r="AA67" s="56">
        <f t="shared" si="4"/>
        <v>13509558373</v>
      </c>
      <c r="AB67" s="56">
        <f t="shared" si="6"/>
        <v>13509</v>
      </c>
    </row>
    <row r="68" spans="1:28" s="33" customFormat="1" ht="15" customHeight="1">
      <c r="A68" s="1"/>
      <c r="B68" s="132" t="s">
        <v>32</v>
      </c>
      <c r="C68" s="133"/>
      <c r="D68" s="133"/>
      <c r="E68" s="133"/>
      <c r="F68" s="133"/>
      <c r="G68" s="133"/>
      <c r="H68" s="226">
        <f t="shared" si="5"/>
        <v>61876</v>
      </c>
      <c r="I68" s="227"/>
      <c r="J68" s="227"/>
      <c r="K68" s="227"/>
      <c r="L68" s="227"/>
      <c r="M68" s="228"/>
      <c r="N68" s="273">
        <f t="shared" si="7"/>
        <v>34420</v>
      </c>
      <c r="O68" s="274"/>
      <c r="P68" s="274"/>
      <c r="Q68" s="274"/>
      <c r="R68" s="274"/>
      <c r="S68" s="275"/>
      <c r="T68" s="53"/>
      <c r="U68" s="53"/>
      <c r="V68" s="53"/>
      <c r="W68" s="53"/>
      <c r="Y68" s="79">
        <v>27455836986</v>
      </c>
      <c r="Z68" s="79">
        <v>61876040434</v>
      </c>
      <c r="AA68" s="56">
        <f t="shared" si="4"/>
        <v>34420203448</v>
      </c>
      <c r="AB68" s="56">
        <f t="shared" si="6"/>
        <v>34420</v>
      </c>
    </row>
    <row r="69" spans="1:28" s="33" customFormat="1" ht="15" customHeight="1">
      <c r="A69" s="1"/>
      <c r="B69" s="132" t="s">
        <v>33</v>
      </c>
      <c r="C69" s="133"/>
      <c r="D69" s="133"/>
      <c r="E69" s="133"/>
      <c r="F69" s="133"/>
      <c r="G69" s="133"/>
      <c r="H69" s="226">
        <f>ROUNDDOWN(Z69/10^6,0)</f>
        <v>2178036</v>
      </c>
      <c r="I69" s="227"/>
      <c r="J69" s="227"/>
      <c r="K69" s="227"/>
      <c r="L69" s="227"/>
      <c r="M69" s="228"/>
      <c r="N69" s="273">
        <f t="shared" si="7"/>
        <v>-291449</v>
      </c>
      <c r="O69" s="274"/>
      <c r="P69" s="274"/>
      <c r="Q69" s="274"/>
      <c r="R69" s="274"/>
      <c r="S69" s="275"/>
      <c r="T69" s="53"/>
      <c r="U69" s="53"/>
      <c r="V69" s="53"/>
      <c r="W69" s="53"/>
      <c r="Y69" s="78">
        <f>SUM(Y61,Y64,Y68)</f>
        <v>2469485642607</v>
      </c>
      <c r="Z69" s="78">
        <f>SUM(Z61,Z64,Z68)</f>
        <v>2178036625199</v>
      </c>
      <c r="AA69" s="56">
        <f t="shared" si="4"/>
        <v>-291449017408</v>
      </c>
      <c r="AB69" s="56">
        <f t="shared" si="6"/>
        <v>-291449</v>
      </c>
    </row>
    <row r="70" spans="1:28" s="33" customFormat="1" ht="15" customHeight="1">
      <c r="A70" s="1"/>
      <c r="B70" s="136" t="s">
        <v>34</v>
      </c>
      <c r="C70" s="137"/>
      <c r="D70" s="137"/>
      <c r="E70" s="137"/>
      <c r="F70" s="137"/>
      <c r="G70" s="137"/>
      <c r="H70" s="282">
        <f t="shared" si="5"/>
        <v>62027</v>
      </c>
      <c r="I70" s="283"/>
      <c r="J70" s="283"/>
      <c r="K70" s="283"/>
      <c r="L70" s="283"/>
      <c r="M70" s="284"/>
      <c r="N70" s="285">
        <f t="shared" si="7"/>
        <v>20313</v>
      </c>
      <c r="O70" s="285"/>
      <c r="P70" s="285"/>
      <c r="Q70" s="285"/>
      <c r="R70" s="285"/>
      <c r="S70" s="285"/>
      <c r="T70" s="53"/>
      <c r="U70" s="53"/>
      <c r="V70" s="53"/>
      <c r="W70" s="53"/>
      <c r="Y70" s="77">
        <v>41714477161</v>
      </c>
      <c r="Z70" s="77">
        <v>62027939114</v>
      </c>
      <c r="AA70" s="56">
        <f t="shared" si="4"/>
        <v>20313461953</v>
      </c>
      <c r="AB70" s="56">
        <f t="shared" si="6"/>
        <v>20313</v>
      </c>
    </row>
    <row r="71" spans="1:28" s="33" customFormat="1" ht="15" customHeight="1">
      <c r="A71" s="1"/>
      <c r="B71" s="10"/>
      <c r="C71" s="10"/>
      <c r="D71" s="10"/>
      <c r="E71" s="10"/>
      <c r="F71" s="10"/>
      <c r="G71" s="10"/>
      <c r="H71" s="60"/>
      <c r="I71" s="60"/>
      <c r="J71" s="60"/>
      <c r="K71" s="60"/>
      <c r="L71" s="60"/>
      <c r="M71" s="60"/>
      <c r="N71" s="71"/>
      <c r="O71" s="71"/>
      <c r="P71" s="71"/>
      <c r="Q71" s="71"/>
      <c r="R71" s="71"/>
      <c r="S71" s="71"/>
      <c r="T71" s="53"/>
      <c r="U71" s="53"/>
      <c r="V71" s="53"/>
      <c r="W71" s="53"/>
      <c r="Y71" s="72"/>
      <c r="Z71" s="72"/>
      <c r="AA71" s="60"/>
      <c r="AB71" s="60"/>
    </row>
    <row r="72" spans="1:28" s="33" customFormat="1" ht="15" customHeight="1">
      <c r="A72" s="1"/>
      <c r="B72" s="26"/>
      <c r="C72" s="27"/>
      <c r="D72" s="27"/>
      <c r="E72" s="27"/>
      <c r="F72" s="27"/>
      <c r="G72" s="27"/>
      <c r="H72" s="60"/>
      <c r="I72" s="60"/>
      <c r="J72" s="60"/>
      <c r="K72" s="60"/>
      <c r="L72" s="60"/>
      <c r="M72" s="60"/>
      <c r="N72" s="60"/>
      <c r="O72" s="60"/>
      <c r="P72" s="60"/>
      <c r="Q72" s="60"/>
      <c r="R72" s="60"/>
      <c r="S72" s="60"/>
      <c r="T72" s="60"/>
      <c r="U72" s="60"/>
      <c r="V72" s="60"/>
      <c r="W72" s="60"/>
      <c r="Y72" s="74"/>
      <c r="Z72" s="74"/>
      <c r="AA72" s="53"/>
      <c r="AB72" s="53"/>
    </row>
    <row r="73" spans="1:28" s="33" customFormat="1" ht="15" customHeight="1">
      <c r="A73" s="1"/>
      <c r="B73" s="26" t="s">
        <v>35</v>
      </c>
      <c r="C73" s="27"/>
      <c r="D73" s="27"/>
      <c r="E73" s="27"/>
      <c r="F73" s="27"/>
      <c r="G73" s="27"/>
      <c r="H73" s="60"/>
      <c r="I73" s="60"/>
      <c r="J73" s="60"/>
      <c r="K73" s="60"/>
      <c r="L73" s="60"/>
      <c r="M73" s="60"/>
      <c r="N73" s="60"/>
      <c r="O73" s="60"/>
      <c r="P73" s="60"/>
      <c r="Q73" s="60"/>
      <c r="R73" s="60"/>
      <c r="S73" s="60"/>
      <c r="T73" s="1"/>
      <c r="U73" s="1"/>
      <c r="V73" s="60"/>
      <c r="W73" s="60"/>
      <c r="Y73" s="74"/>
      <c r="Z73" s="74"/>
      <c r="AA73" s="53"/>
      <c r="AB73" s="53"/>
    </row>
    <row r="74" spans="1:28" s="33" customFormat="1" ht="15" customHeight="1">
      <c r="A74" s="1"/>
      <c r="B74" s="26"/>
      <c r="C74" s="27"/>
      <c r="D74" s="27"/>
      <c r="E74" s="27"/>
      <c r="F74" s="27"/>
      <c r="G74" s="27"/>
      <c r="H74" s="60"/>
      <c r="I74" s="60"/>
      <c r="J74" s="60"/>
      <c r="K74" s="60"/>
      <c r="L74" s="60"/>
      <c r="M74" s="60"/>
      <c r="N74" s="60"/>
      <c r="O74" s="60"/>
      <c r="P74" s="60"/>
      <c r="Q74" s="60"/>
      <c r="R74" s="60"/>
      <c r="S74" s="20" t="s">
        <v>23</v>
      </c>
      <c r="T74" s="1"/>
      <c r="U74" s="1"/>
      <c r="V74" s="60"/>
      <c r="W74" s="60"/>
      <c r="Y74" s="74"/>
      <c r="Z74" s="74"/>
      <c r="AA74" s="53"/>
      <c r="AB74" s="53"/>
    </row>
    <row r="75" spans="2:28" s="35" customFormat="1" ht="18.75" customHeight="1">
      <c r="B75" s="30"/>
      <c r="C75" s="17"/>
      <c r="D75" s="17"/>
      <c r="E75" s="29"/>
      <c r="F75" s="29"/>
      <c r="G75" s="29"/>
      <c r="H75" s="267">
        <f>+H60</f>
        <v>28</v>
      </c>
      <c r="I75" s="268"/>
      <c r="J75" s="268"/>
      <c r="K75" s="268"/>
      <c r="L75" s="268"/>
      <c r="M75" s="269"/>
      <c r="N75" s="179" t="s">
        <v>24</v>
      </c>
      <c r="O75" s="117"/>
      <c r="P75" s="117"/>
      <c r="Q75" s="117"/>
      <c r="R75" s="117"/>
      <c r="S75" s="118"/>
      <c r="T75" s="4"/>
      <c r="U75" s="4"/>
      <c r="V75" s="4"/>
      <c r="W75" s="4"/>
      <c r="Y75" s="75"/>
      <c r="Z75" s="75"/>
      <c r="AA75" s="53"/>
      <c r="AB75" s="53"/>
    </row>
    <row r="76" spans="1:28" s="33" customFormat="1" ht="15" customHeight="1">
      <c r="A76" s="1"/>
      <c r="B76" s="207" t="s">
        <v>36</v>
      </c>
      <c r="C76" s="208"/>
      <c r="D76" s="208"/>
      <c r="E76" s="208"/>
      <c r="F76" s="209" t="s">
        <v>77</v>
      </c>
      <c r="G76" s="210"/>
      <c r="H76" s="292">
        <f>ROUNDDOWN(Z76/10^6,0)</f>
        <v>2054086</v>
      </c>
      <c r="I76" s="293"/>
      <c r="J76" s="293"/>
      <c r="K76" s="293"/>
      <c r="L76" s="293"/>
      <c r="M76" s="294"/>
      <c r="N76" s="295">
        <f>AB76</f>
        <v>-346227</v>
      </c>
      <c r="O76" s="296"/>
      <c r="P76" s="296"/>
      <c r="Q76" s="296"/>
      <c r="R76" s="296"/>
      <c r="S76" s="297"/>
      <c r="T76" s="53"/>
      <c r="U76" s="53"/>
      <c r="V76" s="53"/>
      <c r="W76" s="53"/>
      <c r="Y76" s="78">
        <f>Y80</f>
        <v>2400314528273</v>
      </c>
      <c r="Z76" s="78">
        <f>Z80</f>
        <v>2054086828944</v>
      </c>
      <c r="AA76" s="56">
        <f>Z76-Y76</f>
        <v>-346227699329</v>
      </c>
      <c r="AB76" s="80">
        <f>ROUNDDOWN(AA76/10^6,0)</f>
        <v>-346227</v>
      </c>
    </row>
    <row r="77" spans="2:28" ht="15" customHeight="1">
      <c r="B77" s="207" t="s">
        <v>37</v>
      </c>
      <c r="C77" s="208"/>
      <c r="D77" s="208"/>
      <c r="E77" s="208"/>
      <c r="F77" s="209" t="s">
        <v>81</v>
      </c>
      <c r="G77" s="210"/>
      <c r="H77" s="226">
        <f>ROUNDDOWN(Z77/10^6,0)</f>
        <v>117696507</v>
      </c>
      <c r="I77" s="227"/>
      <c r="J77" s="227"/>
      <c r="K77" s="227"/>
      <c r="L77" s="227"/>
      <c r="M77" s="228"/>
      <c r="N77" s="232">
        <f>AB77</f>
        <v>-4385877</v>
      </c>
      <c r="O77" s="232"/>
      <c r="P77" s="232"/>
      <c r="Q77" s="232"/>
      <c r="R77" s="232"/>
      <c r="S77" s="232"/>
      <c r="T77" s="53"/>
      <c r="U77" s="53"/>
      <c r="V77" s="53"/>
      <c r="W77" s="53"/>
      <c r="Y77" s="56">
        <v>122082385815093</v>
      </c>
      <c r="Z77" s="56">
        <v>117696507884484</v>
      </c>
      <c r="AA77" s="56">
        <f>Z77-Y77</f>
        <v>-4385877930609</v>
      </c>
      <c r="AB77" s="80">
        <f>ROUNDDOWN(AA77/10^6,0)</f>
        <v>-4385877</v>
      </c>
    </row>
    <row r="78" spans="2:28" ht="15" customHeight="1">
      <c r="B78" s="132" t="s">
        <v>38</v>
      </c>
      <c r="C78" s="133"/>
      <c r="D78" s="133"/>
      <c r="E78" s="133"/>
      <c r="F78" s="209" t="s">
        <v>82</v>
      </c>
      <c r="G78" s="210"/>
      <c r="H78" s="286">
        <f>Z78</f>
        <v>0.0174</v>
      </c>
      <c r="I78" s="287"/>
      <c r="J78" s="287"/>
      <c r="K78" s="287"/>
      <c r="L78" s="287"/>
      <c r="M78" s="288"/>
      <c r="N78" s="289">
        <f>Z78-Y78</f>
        <v>-0.0022000000000000006</v>
      </c>
      <c r="O78" s="290"/>
      <c r="P78" s="290"/>
      <c r="Q78" s="290"/>
      <c r="R78" s="290"/>
      <c r="S78" s="291"/>
      <c r="T78" s="81"/>
      <c r="U78" s="81"/>
      <c r="V78" s="81"/>
      <c r="W78" s="81"/>
      <c r="Y78" s="82">
        <f>Y82</f>
        <v>0.0196</v>
      </c>
      <c r="Z78" s="82">
        <f>Z82</f>
        <v>0.0174</v>
      </c>
      <c r="AA78" s="83">
        <f>Z78-Y78</f>
        <v>-0.0022000000000000006</v>
      </c>
      <c r="AB78" s="80">
        <f>AA76/AA77</f>
        <v>0.07894148100034436</v>
      </c>
    </row>
    <row r="79" spans="1:28" s="33" customFormat="1" ht="7.5" customHeight="1">
      <c r="A79" s="1"/>
      <c r="B79" s="26"/>
      <c r="C79" s="27"/>
      <c r="D79" s="27"/>
      <c r="E79" s="27"/>
      <c r="F79" s="27"/>
      <c r="G79" s="27"/>
      <c r="H79" s="60"/>
      <c r="I79" s="60"/>
      <c r="J79" s="60"/>
      <c r="K79" s="60"/>
      <c r="L79" s="60"/>
      <c r="M79" s="60"/>
      <c r="N79" s="60"/>
      <c r="O79" s="60"/>
      <c r="P79" s="60"/>
      <c r="Q79" s="60"/>
      <c r="R79" s="60"/>
      <c r="S79" s="60"/>
      <c r="T79" s="60"/>
      <c r="U79" s="60"/>
      <c r="V79" s="60"/>
      <c r="W79" s="60"/>
      <c r="Y79" s="77"/>
      <c r="Z79" s="77"/>
      <c r="AA79" s="77"/>
      <c r="AB79" s="74"/>
    </row>
    <row r="80" spans="2:27" ht="28.5" customHeight="1">
      <c r="B80" s="13" t="s">
        <v>93</v>
      </c>
      <c r="C80" s="214" t="s">
        <v>45</v>
      </c>
      <c r="D80" s="215"/>
      <c r="E80" s="215"/>
      <c r="F80" s="215"/>
      <c r="G80" s="215"/>
      <c r="H80" s="215"/>
      <c r="I80" s="215"/>
      <c r="J80" s="215"/>
      <c r="K80" s="215"/>
      <c r="L80" s="215"/>
      <c r="M80" s="215"/>
      <c r="N80" s="215"/>
      <c r="O80" s="215"/>
      <c r="P80" s="215"/>
      <c r="Q80" s="215"/>
      <c r="R80" s="215"/>
      <c r="S80" s="215"/>
      <c r="T80" s="215"/>
      <c r="U80" s="215"/>
      <c r="V80" s="215"/>
      <c r="W80" s="215"/>
      <c r="Y80" s="58">
        <f>Y63+Y64-Y70</f>
        <v>2400314528273</v>
      </c>
      <c r="Z80" s="58">
        <f>Z63+Z64-Z70</f>
        <v>2054086828944</v>
      </c>
      <c r="AA80" s="56">
        <f>Z80-Y80</f>
        <v>-346227699329</v>
      </c>
    </row>
    <row r="81" spans="2:27" ht="28.5" customHeight="1">
      <c r="B81" s="13" t="s">
        <v>83</v>
      </c>
      <c r="C81" s="214" t="s">
        <v>41</v>
      </c>
      <c r="D81" s="215"/>
      <c r="E81" s="215"/>
      <c r="F81" s="215"/>
      <c r="G81" s="215"/>
      <c r="H81" s="215"/>
      <c r="I81" s="215"/>
      <c r="J81" s="215"/>
      <c r="K81" s="215"/>
      <c r="L81" s="215"/>
      <c r="M81" s="215"/>
      <c r="N81" s="215"/>
      <c r="O81" s="215"/>
      <c r="P81" s="215"/>
      <c r="Q81" s="215"/>
      <c r="R81" s="215"/>
      <c r="S81" s="215"/>
      <c r="T81" s="215"/>
      <c r="U81" s="215"/>
      <c r="V81" s="215"/>
      <c r="W81" s="215"/>
      <c r="Y81" s="56"/>
      <c r="Z81" s="56"/>
      <c r="AA81" s="56"/>
    </row>
    <row r="82" spans="2:27" ht="28.5" customHeight="1">
      <c r="B82" s="13" t="s">
        <v>84</v>
      </c>
      <c r="C82" s="214" t="s">
        <v>43</v>
      </c>
      <c r="D82" s="215"/>
      <c r="E82" s="215"/>
      <c r="F82" s="215"/>
      <c r="G82" s="215"/>
      <c r="H82" s="215"/>
      <c r="I82" s="215"/>
      <c r="J82" s="215"/>
      <c r="K82" s="215"/>
      <c r="L82" s="215"/>
      <c r="M82" s="215"/>
      <c r="N82" s="215"/>
      <c r="O82" s="215"/>
      <c r="P82" s="215"/>
      <c r="Q82" s="215"/>
      <c r="R82" s="215"/>
      <c r="S82" s="215"/>
      <c r="T82" s="215"/>
      <c r="U82" s="215"/>
      <c r="V82" s="215"/>
      <c r="W82" s="215"/>
      <c r="Y82" s="84">
        <f>ROUNDDOWN(Y76/Y77,4)</f>
        <v>0.0196</v>
      </c>
      <c r="Z82" s="84">
        <f>ROUNDDOWN(Z76/Z77,4)</f>
        <v>0.0174</v>
      </c>
      <c r="AA82" s="85">
        <f>Z82-Y82</f>
        <v>-0.0022000000000000006</v>
      </c>
    </row>
    <row r="83" spans="2:27" ht="15" customHeight="1">
      <c r="B83" s="13"/>
      <c r="C83" s="38"/>
      <c r="D83" s="40"/>
      <c r="E83" s="40"/>
      <c r="F83" s="40"/>
      <c r="G83" s="40"/>
      <c r="H83" s="40"/>
      <c r="I83" s="40"/>
      <c r="J83" s="40"/>
      <c r="K83" s="40"/>
      <c r="L83" s="40"/>
      <c r="M83" s="40"/>
      <c r="N83" s="40"/>
      <c r="O83" s="40"/>
      <c r="P83" s="40"/>
      <c r="Q83" s="40"/>
      <c r="R83" s="40"/>
      <c r="S83" s="40"/>
      <c r="T83" s="40"/>
      <c r="U83" s="40"/>
      <c r="V83" s="40"/>
      <c r="W83" s="40"/>
      <c r="Y83" s="67"/>
      <c r="Z83" s="67"/>
      <c r="AA83" s="68"/>
    </row>
    <row r="84" spans="2:27" ht="15" customHeight="1">
      <c r="B84" s="13"/>
      <c r="C84" s="38"/>
      <c r="D84" s="40"/>
      <c r="E84" s="40"/>
      <c r="F84" s="40"/>
      <c r="G84" s="40"/>
      <c r="H84" s="40"/>
      <c r="I84" s="40"/>
      <c r="J84" s="40"/>
      <c r="K84" s="40"/>
      <c r="L84" s="40"/>
      <c r="M84" s="40"/>
      <c r="N84" s="40"/>
      <c r="O84" s="40"/>
      <c r="P84" s="40"/>
      <c r="Q84" s="40"/>
      <c r="R84" s="40"/>
      <c r="S84" s="40"/>
      <c r="T84" s="40"/>
      <c r="U84" s="40"/>
      <c r="V84" s="40"/>
      <c r="W84" s="40"/>
      <c r="Y84" s="67"/>
      <c r="Z84" s="67"/>
      <c r="AA84" s="68"/>
    </row>
    <row r="85" spans="3:27" ht="15" customHeight="1">
      <c r="C85" s="215"/>
      <c r="D85" s="215"/>
      <c r="E85" s="215"/>
      <c r="F85" s="215"/>
      <c r="G85" s="215"/>
      <c r="H85" s="215"/>
      <c r="I85" s="215"/>
      <c r="J85" s="215"/>
      <c r="K85" s="215"/>
      <c r="L85" s="215"/>
      <c r="M85" s="215"/>
      <c r="N85" s="215"/>
      <c r="O85" s="215"/>
      <c r="P85" s="215"/>
      <c r="Q85" s="215"/>
      <c r="R85" s="215"/>
      <c r="S85" s="215"/>
      <c r="T85" s="215"/>
      <c r="U85" s="215"/>
      <c r="V85" s="215"/>
      <c r="W85" s="215"/>
      <c r="Y85" s="67"/>
      <c r="Z85" s="67"/>
      <c r="AA85" s="68"/>
    </row>
    <row r="86" spans="3:27" ht="15" customHeight="1">
      <c r="C86" s="215"/>
      <c r="D86" s="215"/>
      <c r="E86" s="215"/>
      <c r="F86" s="215"/>
      <c r="G86" s="215"/>
      <c r="H86" s="215"/>
      <c r="I86" s="215"/>
      <c r="J86" s="215"/>
      <c r="K86" s="215"/>
      <c r="L86" s="215"/>
      <c r="M86" s="215"/>
      <c r="N86" s="215"/>
      <c r="O86" s="215"/>
      <c r="P86" s="215"/>
      <c r="Q86" s="215"/>
      <c r="R86" s="215"/>
      <c r="S86" s="215"/>
      <c r="T86" s="215"/>
      <c r="U86" s="215"/>
      <c r="V86" s="215"/>
      <c r="W86" s="215"/>
      <c r="Y86" s="67"/>
      <c r="Z86" s="67"/>
      <c r="AA86" s="68"/>
    </row>
    <row r="87" spans="3:27" ht="10.5" customHeight="1">
      <c r="C87" s="215"/>
      <c r="D87" s="215"/>
      <c r="E87" s="215"/>
      <c r="F87" s="215"/>
      <c r="G87" s="215"/>
      <c r="H87" s="215"/>
      <c r="I87" s="215"/>
      <c r="J87" s="215"/>
      <c r="K87" s="215"/>
      <c r="L87" s="215"/>
      <c r="M87" s="215"/>
      <c r="N87" s="215"/>
      <c r="O87" s="215"/>
      <c r="P87" s="215"/>
      <c r="Q87" s="215"/>
      <c r="R87" s="215"/>
      <c r="S87" s="215"/>
      <c r="T87" s="215"/>
      <c r="U87" s="215"/>
      <c r="V87" s="215"/>
      <c r="W87" s="215"/>
      <c r="Y87" s="67"/>
      <c r="Z87" s="67"/>
      <c r="AA87" s="68"/>
    </row>
    <row r="88" spans="3:27" ht="10.5" customHeight="1">
      <c r="C88" s="39"/>
      <c r="D88" s="39"/>
      <c r="E88" s="39"/>
      <c r="F88" s="39"/>
      <c r="G88" s="39"/>
      <c r="H88" s="39"/>
      <c r="I88" s="39"/>
      <c r="J88" s="39"/>
      <c r="K88" s="39"/>
      <c r="L88" s="39"/>
      <c r="M88" s="39"/>
      <c r="N88" s="39"/>
      <c r="O88" s="39"/>
      <c r="P88" s="39"/>
      <c r="Q88" s="39"/>
      <c r="R88" s="39"/>
      <c r="S88" s="39"/>
      <c r="T88" s="39"/>
      <c r="U88" s="39"/>
      <c r="V88" s="39"/>
      <c r="W88" s="39"/>
      <c r="Y88" s="67"/>
      <c r="Z88" s="67"/>
      <c r="AA88" s="68"/>
    </row>
    <row r="89" spans="3:27" ht="10.5" customHeight="1">
      <c r="C89" s="39"/>
      <c r="D89" s="39"/>
      <c r="E89" s="39"/>
      <c r="F89" s="39"/>
      <c r="G89" s="39"/>
      <c r="H89" s="39"/>
      <c r="I89" s="39"/>
      <c r="J89" s="39"/>
      <c r="K89" s="39"/>
      <c r="L89" s="39"/>
      <c r="M89" s="39"/>
      <c r="N89" s="39"/>
      <c r="O89" s="39"/>
      <c r="P89" s="39"/>
      <c r="Q89" s="39"/>
      <c r="R89" s="39"/>
      <c r="S89" s="39"/>
      <c r="T89" s="39"/>
      <c r="U89" s="39"/>
      <c r="V89" s="39"/>
      <c r="W89" s="39"/>
      <c r="Y89" s="67"/>
      <c r="Z89" s="67"/>
      <c r="AA89" s="68"/>
    </row>
    <row r="90" spans="25:27" ht="15" customHeight="1">
      <c r="Y90" s="67"/>
      <c r="Z90" s="67"/>
      <c r="AA90" s="68"/>
    </row>
    <row r="91" spans="25:27" ht="15" customHeight="1">
      <c r="Y91" s="67"/>
      <c r="Z91" s="67"/>
      <c r="AA91" s="68"/>
    </row>
    <row r="92" spans="25:27" ht="15" customHeight="1">
      <c r="Y92" s="67"/>
      <c r="Z92" s="67"/>
      <c r="AA92" s="68"/>
    </row>
    <row r="93" spans="25:27" ht="15" customHeight="1">
      <c r="Y93" s="67"/>
      <c r="Z93" s="67"/>
      <c r="AA93" s="68"/>
    </row>
    <row r="94" spans="25:27" ht="15" customHeight="1">
      <c r="Y94" s="67"/>
      <c r="Z94" s="67"/>
      <c r="AA94" s="68"/>
    </row>
    <row r="95" spans="25:27" ht="15" customHeight="1">
      <c r="Y95" s="67"/>
      <c r="Z95" s="67"/>
      <c r="AA95" s="68"/>
    </row>
    <row r="96" spans="25:27" ht="15" customHeight="1">
      <c r="Y96" s="67"/>
      <c r="Z96" s="67"/>
      <c r="AA96" s="68"/>
    </row>
    <row r="97" spans="25:27" ht="15" customHeight="1">
      <c r="Y97" s="67"/>
      <c r="Z97" s="67"/>
      <c r="AA97" s="68"/>
    </row>
    <row r="98" ht="13.5" customHeight="1"/>
    <row r="99" ht="13.5" customHeight="1"/>
    <row r="102" spans="1:31" s="53" customFormat="1" ht="13.5">
      <c r="A102" s="1"/>
      <c r="B102" s="1"/>
      <c r="C102" s="1"/>
      <c r="D102" s="1"/>
      <c r="E102" s="1"/>
      <c r="F102" s="1"/>
      <c r="G102" s="1"/>
      <c r="H102" s="1"/>
      <c r="I102" s="1"/>
      <c r="J102" s="1"/>
      <c r="K102" s="1"/>
      <c r="L102" s="1"/>
      <c r="M102" s="1"/>
      <c r="N102" s="1"/>
      <c r="O102" s="1"/>
      <c r="P102" s="1"/>
      <c r="Q102" s="1"/>
      <c r="R102" s="1"/>
      <c r="S102" s="1"/>
      <c r="T102" s="1"/>
      <c r="U102" s="1"/>
      <c r="V102" s="1"/>
      <c r="W102" s="1"/>
      <c r="X102" s="1"/>
      <c r="Z102" s="86"/>
      <c r="AA102" s="86"/>
      <c r="AC102" s="1"/>
      <c r="AD102" s="1"/>
      <c r="AE102" s="1"/>
    </row>
    <row r="104" spans="1:31" s="53" customFormat="1" ht="13.5">
      <c r="A104" s="1"/>
      <c r="B104" s="1"/>
      <c r="C104" s="1"/>
      <c r="D104" s="1"/>
      <c r="E104" s="1"/>
      <c r="F104" s="1"/>
      <c r="G104" s="1"/>
      <c r="H104" s="1"/>
      <c r="I104" s="1"/>
      <c r="J104" s="1"/>
      <c r="K104" s="1"/>
      <c r="L104" s="1"/>
      <c r="M104" s="1"/>
      <c r="N104" s="1"/>
      <c r="O104" s="1"/>
      <c r="P104" s="1"/>
      <c r="Q104" s="1"/>
      <c r="R104" s="1"/>
      <c r="S104" s="1"/>
      <c r="T104" s="1"/>
      <c r="U104" s="1"/>
      <c r="V104" s="1"/>
      <c r="W104" s="1"/>
      <c r="X104" s="1"/>
      <c r="Z104" s="87"/>
      <c r="AA104" s="87"/>
      <c r="AC104" s="1"/>
      <c r="AD104" s="1"/>
      <c r="AE104" s="1"/>
    </row>
    <row r="106" ht="14.25" customHeight="1"/>
    <row r="107" ht="14.25" customHeight="1"/>
    <row r="114" spans="1:31" s="53" customFormat="1" ht="13.5">
      <c r="A114" s="1"/>
      <c r="B114" s="1"/>
      <c r="C114" s="1"/>
      <c r="D114" s="1"/>
      <c r="E114" s="1"/>
      <c r="F114" s="1"/>
      <c r="G114" s="1"/>
      <c r="H114" s="1"/>
      <c r="I114" s="1"/>
      <c r="J114" s="1"/>
      <c r="K114" s="1"/>
      <c r="L114" s="1"/>
      <c r="M114" s="1"/>
      <c r="N114" s="1"/>
      <c r="O114" s="1"/>
      <c r="P114" s="1"/>
      <c r="Q114" s="1"/>
      <c r="R114" s="1"/>
      <c r="S114" s="1"/>
      <c r="T114" s="1"/>
      <c r="U114" s="1"/>
      <c r="V114" s="1"/>
      <c r="W114" s="1"/>
      <c r="X114" s="1"/>
      <c r="Z114" s="81"/>
      <c r="AC114" s="1"/>
      <c r="AD114" s="1"/>
      <c r="AE114" s="1"/>
    </row>
  </sheetData>
  <sheetProtection/>
  <mergeCells count="136">
    <mergeCell ref="A3:W3"/>
    <mergeCell ref="B8:G8"/>
    <mergeCell ref="H8:M8"/>
    <mergeCell ref="N8:S8"/>
    <mergeCell ref="B9:G9"/>
    <mergeCell ref="H9:M9"/>
    <mergeCell ref="N9:S9"/>
    <mergeCell ref="B10:G10"/>
    <mergeCell ref="H10:M10"/>
    <mergeCell ref="N10:S10"/>
    <mergeCell ref="H11:M11"/>
    <mergeCell ref="N11:S11"/>
    <mergeCell ref="H12:M12"/>
    <mergeCell ref="N12:S12"/>
    <mergeCell ref="B13:G13"/>
    <mergeCell ref="H13:M13"/>
    <mergeCell ref="N13:S13"/>
    <mergeCell ref="B14:G14"/>
    <mergeCell ref="H14:M14"/>
    <mergeCell ref="N14:S14"/>
    <mergeCell ref="B15:G15"/>
    <mergeCell ref="H15:M15"/>
    <mergeCell ref="N15:S15"/>
    <mergeCell ref="B16:G16"/>
    <mergeCell ref="H16:M16"/>
    <mergeCell ref="N16:S16"/>
    <mergeCell ref="T25:W25"/>
    <mergeCell ref="B17:G17"/>
    <mergeCell ref="H17:M17"/>
    <mergeCell ref="N17:S17"/>
    <mergeCell ref="B18:G18"/>
    <mergeCell ref="H18:M18"/>
    <mergeCell ref="N18:S18"/>
    <mergeCell ref="O27:S27"/>
    <mergeCell ref="T27:W27"/>
    <mergeCell ref="C20:W20"/>
    <mergeCell ref="C24:G24"/>
    <mergeCell ref="H24:N24"/>
    <mergeCell ref="O24:W24"/>
    <mergeCell ref="C25:G25"/>
    <mergeCell ref="H25:K25"/>
    <mergeCell ref="L25:N25"/>
    <mergeCell ref="O25:S25"/>
    <mergeCell ref="H32:N32"/>
    <mergeCell ref="O32:W32"/>
    <mergeCell ref="C26:G26"/>
    <mergeCell ref="H26:K26"/>
    <mergeCell ref="L26:N26"/>
    <mergeCell ref="O26:S26"/>
    <mergeCell ref="T26:W26"/>
    <mergeCell ref="C27:G27"/>
    <mergeCell ref="H27:K27"/>
    <mergeCell ref="L27:N27"/>
    <mergeCell ref="H34:K34"/>
    <mergeCell ref="L34:N34"/>
    <mergeCell ref="O34:S34"/>
    <mergeCell ref="T34:W34"/>
    <mergeCell ref="C28:G28"/>
    <mergeCell ref="H28:K28"/>
    <mergeCell ref="L28:N28"/>
    <mergeCell ref="O28:S28"/>
    <mergeCell ref="T28:W28"/>
    <mergeCell ref="C32:G32"/>
    <mergeCell ref="T35:W35"/>
    <mergeCell ref="C39:G39"/>
    <mergeCell ref="H39:N39"/>
    <mergeCell ref="O39:W39"/>
    <mergeCell ref="C33:G33"/>
    <mergeCell ref="H33:K33"/>
    <mergeCell ref="L33:N33"/>
    <mergeCell ref="O33:S33"/>
    <mergeCell ref="T33:W33"/>
    <mergeCell ref="C34:G34"/>
    <mergeCell ref="C40:G40"/>
    <mergeCell ref="M40:N40"/>
    <mergeCell ref="C35:G35"/>
    <mergeCell ref="H35:K35"/>
    <mergeCell ref="L35:N35"/>
    <mergeCell ref="O35:S35"/>
    <mergeCell ref="D42:W48"/>
    <mergeCell ref="C52:G52"/>
    <mergeCell ref="H52:N52"/>
    <mergeCell ref="O52:W52"/>
    <mergeCell ref="C53:G53"/>
    <mergeCell ref="M53:N53"/>
    <mergeCell ref="H60:M60"/>
    <mergeCell ref="N60:S60"/>
    <mergeCell ref="B61:G61"/>
    <mergeCell ref="H61:M61"/>
    <mergeCell ref="N61:S61"/>
    <mergeCell ref="T53:W53"/>
    <mergeCell ref="H62:M62"/>
    <mergeCell ref="N62:S62"/>
    <mergeCell ref="H63:M63"/>
    <mergeCell ref="N63:S63"/>
    <mergeCell ref="B64:G64"/>
    <mergeCell ref="H64:M64"/>
    <mergeCell ref="N64:S64"/>
    <mergeCell ref="H65:M65"/>
    <mergeCell ref="N65:S65"/>
    <mergeCell ref="H66:M66"/>
    <mergeCell ref="N66:S66"/>
    <mergeCell ref="H67:M67"/>
    <mergeCell ref="N67:S67"/>
    <mergeCell ref="B68:G68"/>
    <mergeCell ref="H68:M68"/>
    <mergeCell ref="N68:S68"/>
    <mergeCell ref="B69:G69"/>
    <mergeCell ref="H69:M69"/>
    <mergeCell ref="N69:S69"/>
    <mergeCell ref="B70:G70"/>
    <mergeCell ref="H70:M70"/>
    <mergeCell ref="N70:S70"/>
    <mergeCell ref="H75:M75"/>
    <mergeCell ref="N75:S75"/>
    <mergeCell ref="B76:E76"/>
    <mergeCell ref="F76:G76"/>
    <mergeCell ref="H76:M76"/>
    <mergeCell ref="N76:S76"/>
    <mergeCell ref="F77:G77"/>
    <mergeCell ref="H77:M77"/>
    <mergeCell ref="N77:S77"/>
    <mergeCell ref="B78:E78"/>
    <mergeCell ref="F78:G78"/>
    <mergeCell ref="H78:M78"/>
    <mergeCell ref="N78:S78"/>
    <mergeCell ref="C80:W80"/>
    <mergeCell ref="C81:W81"/>
    <mergeCell ref="C82:W82"/>
    <mergeCell ref="C85:W87"/>
    <mergeCell ref="H40:K40"/>
    <mergeCell ref="H53:K53"/>
    <mergeCell ref="O40:S40"/>
    <mergeCell ref="T40:W40"/>
    <mergeCell ref="O53:S53"/>
    <mergeCell ref="B77:E77"/>
  </mergeCells>
  <printOptions/>
  <pageMargins left="0.7874015748031497" right="0.3937007874015748" top="0.5905511811023623" bottom="0" header="0.5118110236220472" footer="0"/>
  <pageSetup horizontalDpi="300" verticalDpi="300" orientation="portrait" paperSize="9" scale="96" r:id="rId4"/>
  <headerFooter differentFirst="1" scaleWithDoc="0" alignWithMargins="0">
    <firstHeader>&amp;R平成29年11月8日
財　　 務 　　省</firstHeader>
  </headerFooter>
  <rowBreaks count="1" manualBreakCount="1">
    <brk id="5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鈴木健</dc:creator>
  <cp:keywords/>
  <dc:description/>
  <cp:lastModifiedBy> </cp:lastModifiedBy>
  <cp:lastPrinted>2020-10-23T04:17:28Z</cp:lastPrinted>
  <dcterms:created xsi:type="dcterms:W3CDTF">2010-08-02T02:46:01Z</dcterms:created>
  <dcterms:modified xsi:type="dcterms:W3CDTF">2020-10-23T04:17:34Z</dcterms:modified>
  <cp:category/>
  <cp:version/>
  <cp:contentType/>
  <cp:contentStatus/>
</cp:coreProperties>
</file>